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ASŘ - oprava bytu" sheetId="2" r:id="rId2"/>
    <sheet name="02 - Zdravotechnika" sheetId="3" r:id="rId3"/>
    <sheet name="03 - Ústřední topení" sheetId="4" r:id="rId4"/>
    <sheet name="04 - Elektroinstalace" sheetId="5" r:id="rId5"/>
    <sheet name="05 - Vzduchotechnika" sheetId="6" r:id="rId6"/>
    <sheet name="SO 08-71-18.05 - Rekonstu..." sheetId="7" r:id="rId7"/>
    <sheet name="SO 90-90 - Odpady" sheetId="8" r:id="rId8"/>
    <sheet name="SO 98-98 - Všeobecný objekt" sheetId="9" r:id="rId9"/>
  </sheets>
  <definedNames>
    <definedName name="_xlnm.Print_Area" localSheetId="0">'Rekapitulace stavby'!$D$4:$AO$76,'Rekapitulace stavby'!$C$82:$AQ$103</definedName>
    <definedName name="_xlnm.Print_Titles" localSheetId="0">'Rekapitulace stavby'!$92:$92</definedName>
    <definedName name="_xlnm._FilterDatabase" localSheetId="1" hidden="1">'01 - ASŘ - oprava bytu'!$C$133:$K$435</definedName>
    <definedName name="_xlnm.Print_Area" localSheetId="1">'01 - ASŘ - oprava bytu'!$C$4:$J$76,'01 - ASŘ - oprava bytu'!$C$82:$J$115,'01 - ASŘ - oprava bytu'!$C$121:$K$435</definedName>
    <definedName name="_xlnm.Print_Titles" localSheetId="1">'01 - ASŘ - oprava bytu'!$133:$133</definedName>
    <definedName name="_xlnm._FilterDatabase" localSheetId="2" hidden="1">'02 - Zdravotechnika'!$C$126:$K$230</definedName>
    <definedName name="_xlnm.Print_Area" localSheetId="2">'02 - Zdravotechnika'!$C$4:$J$76,'02 - Zdravotechnika'!$C$82:$J$108,'02 - Zdravotechnika'!$C$114:$K$230</definedName>
    <definedName name="_xlnm.Print_Titles" localSheetId="2">'02 - Zdravotechnika'!$126:$126</definedName>
    <definedName name="_xlnm._FilterDatabase" localSheetId="3" hidden="1">'03 - Ústřední topení'!$C$124:$K$179</definedName>
    <definedName name="_xlnm.Print_Area" localSheetId="3">'03 - Ústřední topení'!$C$4:$J$76,'03 - Ústřední topení'!$C$82:$J$106,'03 - Ústřední topení'!$C$112:$K$179</definedName>
    <definedName name="_xlnm.Print_Titles" localSheetId="3">'03 - Ústřední topení'!$124:$124</definedName>
    <definedName name="_xlnm._FilterDatabase" localSheetId="4" hidden="1">'04 - Elektroinstalace'!$C$122:$K$200</definedName>
    <definedName name="_xlnm.Print_Area" localSheetId="4">'04 - Elektroinstalace'!$C$4:$J$76,'04 - Elektroinstalace'!$C$82:$J$104,'04 - Elektroinstalace'!$C$110:$K$200</definedName>
    <definedName name="_xlnm.Print_Titles" localSheetId="4">'04 - Elektroinstalace'!$122:$122</definedName>
    <definedName name="_xlnm._FilterDatabase" localSheetId="5" hidden="1">'05 - Vzduchotechnika'!$C$120:$K$159</definedName>
    <definedName name="_xlnm.Print_Area" localSheetId="5">'05 - Vzduchotechnika'!$C$4:$J$76,'05 - Vzduchotechnika'!$C$82:$J$102,'05 - Vzduchotechnika'!$C$108:$K$159</definedName>
    <definedName name="_xlnm.Print_Titles" localSheetId="5">'05 - Vzduchotechnika'!$120:$120</definedName>
    <definedName name="_xlnm._FilterDatabase" localSheetId="6" hidden="1">'SO 08-71-18.05 - Rekonstu...'!$C$127:$K$283</definedName>
    <definedName name="_xlnm.Print_Area" localSheetId="6">'SO 08-71-18.05 - Rekonstu...'!$C$4:$J$76,'SO 08-71-18.05 - Rekonstu...'!$C$82:$J$109,'SO 08-71-18.05 - Rekonstu...'!$C$115:$K$283</definedName>
    <definedName name="_xlnm.Print_Titles" localSheetId="6">'SO 08-71-18.05 - Rekonstu...'!$127:$127</definedName>
    <definedName name="_xlnm._FilterDatabase" localSheetId="7" hidden="1">'SO 90-90 - Odpady'!$C$117:$K$148</definedName>
    <definedName name="_xlnm.Print_Area" localSheetId="7">'SO 90-90 - Odpady'!$C$4:$J$76,'SO 90-90 - Odpady'!$C$82:$J$99,'SO 90-90 - Odpady'!$C$105:$K$148</definedName>
    <definedName name="_xlnm.Print_Titles" localSheetId="7">'SO 90-90 - Odpady'!$117:$117</definedName>
    <definedName name="_xlnm._FilterDatabase" localSheetId="8" hidden="1">'SO 98-98 - Všeobecný objekt'!$C$116:$K$125</definedName>
    <definedName name="_xlnm.Print_Area" localSheetId="8">'SO 98-98 - Všeobecný objekt'!$C$4:$J$76,'SO 98-98 - Všeobecný objekt'!$C$82:$J$98,'SO 98-98 - Všeobecný objekt'!$C$104:$K$125</definedName>
    <definedName name="_xlnm.Print_Titles" localSheetId="8">'SO 98-98 - Všeobecný objekt'!$116:$116</definedName>
  </definedNames>
  <calcPr/>
</workbook>
</file>

<file path=xl/calcChain.xml><?xml version="1.0" encoding="utf-8"?>
<calcChain xmlns="http://schemas.openxmlformats.org/spreadsheetml/2006/main">
  <c i="9" l="1" r="J37"/>
  <c r="J36"/>
  <c i="1" r="AY102"/>
  <c i="9" r="J35"/>
  <c i="1" r="AX102"/>
  <c i="9" r="BI125"/>
  <c r="BH125"/>
  <c r="BG125"/>
  <c r="BE125"/>
  <c r="T125"/>
  <c r="R125"/>
  <c r="P125"/>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F111"/>
  <c r="E109"/>
  <c r="F89"/>
  <c r="E87"/>
  <c r="J24"/>
  <c r="E24"/>
  <c r="J92"/>
  <c r="J23"/>
  <c r="J21"/>
  <c r="E21"/>
  <c r="J113"/>
  <c r="J20"/>
  <c r="J18"/>
  <c r="E18"/>
  <c r="F114"/>
  <c r="J17"/>
  <c r="J15"/>
  <c r="E15"/>
  <c r="F91"/>
  <c r="J14"/>
  <c r="J12"/>
  <c r="J111"/>
  <c r="E7"/>
  <c r="E107"/>
  <c i="8" r="J37"/>
  <c r="J36"/>
  <c i="1" r="AY101"/>
  <c i="8" r="J35"/>
  <c i="1" r="AX101"/>
  <c i="8" r="BI145"/>
  <c r="BH145"/>
  <c r="BG145"/>
  <c r="BE145"/>
  <c r="T145"/>
  <c r="R145"/>
  <c r="P145"/>
  <c r="BI142"/>
  <c r="BH142"/>
  <c r="BG142"/>
  <c r="BE142"/>
  <c r="T142"/>
  <c r="R142"/>
  <c r="P142"/>
  <c r="BI139"/>
  <c r="BH139"/>
  <c r="BG139"/>
  <c r="BE139"/>
  <c r="T139"/>
  <c r="R139"/>
  <c r="P139"/>
  <c r="BI135"/>
  <c r="BH135"/>
  <c r="BG135"/>
  <c r="BE135"/>
  <c r="T135"/>
  <c r="R135"/>
  <c r="P135"/>
  <c r="BI131"/>
  <c r="BH131"/>
  <c r="BG131"/>
  <c r="BE131"/>
  <c r="T131"/>
  <c r="R131"/>
  <c r="P131"/>
  <c r="BI128"/>
  <c r="BH128"/>
  <c r="BG128"/>
  <c r="BE128"/>
  <c r="T128"/>
  <c r="R128"/>
  <c r="P128"/>
  <c r="BI121"/>
  <c r="BH121"/>
  <c r="BG121"/>
  <c r="BE121"/>
  <c r="T121"/>
  <c r="R121"/>
  <c r="P121"/>
  <c r="F112"/>
  <c r="E110"/>
  <c r="F89"/>
  <c r="E87"/>
  <c r="J24"/>
  <c r="E24"/>
  <c r="J115"/>
  <c r="J23"/>
  <c r="J21"/>
  <c r="E21"/>
  <c r="J91"/>
  <c r="J20"/>
  <c r="J18"/>
  <c r="E18"/>
  <c r="F92"/>
  <c r="J17"/>
  <c r="J15"/>
  <c r="E15"/>
  <c r="F114"/>
  <c r="J14"/>
  <c r="J12"/>
  <c r="J89"/>
  <c r="E7"/>
  <c r="E85"/>
  <c i="7" r="J37"/>
  <c r="J36"/>
  <c i="1" r="AY100"/>
  <c i="7" r="J35"/>
  <c i="1" r="AX100"/>
  <c i="7" r="BI283"/>
  <c r="BH283"/>
  <c r="BG283"/>
  <c r="BF283"/>
  <c r="T283"/>
  <c r="R283"/>
  <c r="P283"/>
  <c r="BI277"/>
  <c r="BH277"/>
  <c r="BG277"/>
  <c r="BF277"/>
  <c r="T277"/>
  <c r="R277"/>
  <c r="P277"/>
  <c r="BI274"/>
  <c r="BH274"/>
  <c r="BG274"/>
  <c r="BF274"/>
  <c r="T274"/>
  <c r="R274"/>
  <c r="P274"/>
  <c r="BI270"/>
  <c r="BH270"/>
  <c r="BG270"/>
  <c r="BF270"/>
  <c r="T270"/>
  <c r="R270"/>
  <c r="P270"/>
  <c r="BI265"/>
  <c r="BH265"/>
  <c r="BG265"/>
  <c r="BF265"/>
  <c r="T265"/>
  <c r="R265"/>
  <c r="P265"/>
  <c r="BI259"/>
  <c r="BH259"/>
  <c r="BG259"/>
  <c r="BF259"/>
  <c r="T259"/>
  <c r="R259"/>
  <c r="P259"/>
  <c r="BI258"/>
  <c r="BH258"/>
  <c r="BG258"/>
  <c r="BF258"/>
  <c r="T258"/>
  <c r="R258"/>
  <c r="P258"/>
  <c r="BI256"/>
  <c r="BH256"/>
  <c r="BG256"/>
  <c r="BF256"/>
  <c r="T256"/>
  <c r="R256"/>
  <c r="P256"/>
  <c r="BI253"/>
  <c r="BH253"/>
  <c r="BG253"/>
  <c r="BF253"/>
  <c r="T253"/>
  <c r="R253"/>
  <c r="P253"/>
  <c r="BI249"/>
  <c r="BH249"/>
  <c r="BG249"/>
  <c r="BF249"/>
  <c r="T249"/>
  <c r="R249"/>
  <c r="P249"/>
  <c r="BI246"/>
  <c r="BH246"/>
  <c r="BG246"/>
  <c r="BF246"/>
  <c r="T246"/>
  <c r="R246"/>
  <c r="P246"/>
  <c r="BI241"/>
  <c r="BH241"/>
  <c r="BG241"/>
  <c r="BF241"/>
  <c r="T241"/>
  <c r="R241"/>
  <c r="P241"/>
  <c r="BI237"/>
  <c r="BH237"/>
  <c r="BG237"/>
  <c r="BF237"/>
  <c r="T237"/>
  <c r="R237"/>
  <c r="P237"/>
  <c r="BI235"/>
  <c r="BH235"/>
  <c r="BG235"/>
  <c r="BF235"/>
  <c r="T235"/>
  <c r="R235"/>
  <c r="P235"/>
  <c r="BI232"/>
  <c r="BH232"/>
  <c r="BG232"/>
  <c r="BF232"/>
  <c r="T232"/>
  <c r="R232"/>
  <c r="P232"/>
  <c r="BI231"/>
  <c r="BH231"/>
  <c r="BG231"/>
  <c r="BF231"/>
  <c r="T231"/>
  <c r="R231"/>
  <c r="P231"/>
  <c r="BI228"/>
  <c r="BH228"/>
  <c r="BG228"/>
  <c r="BF228"/>
  <c r="T228"/>
  <c r="R228"/>
  <c r="P228"/>
  <c r="BI222"/>
  <c r="BH222"/>
  <c r="BG222"/>
  <c r="BF222"/>
  <c r="T222"/>
  <c r="R222"/>
  <c r="P222"/>
  <c r="BI218"/>
  <c r="BH218"/>
  <c r="BG218"/>
  <c r="BF218"/>
  <c r="T218"/>
  <c r="R218"/>
  <c r="P218"/>
  <c r="BI215"/>
  <c r="BH215"/>
  <c r="BG215"/>
  <c r="BF215"/>
  <c r="T215"/>
  <c r="T214"/>
  <c r="R215"/>
  <c r="R214"/>
  <c r="P215"/>
  <c r="P214"/>
  <c r="BI213"/>
  <c r="BH213"/>
  <c r="BG213"/>
  <c r="BF213"/>
  <c r="T213"/>
  <c r="T212"/>
  <c r="R213"/>
  <c r="R212"/>
  <c r="P213"/>
  <c r="P212"/>
  <c r="BI209"/>
  <c r="BH209"/>
  <c r="BG209"/>
  <c r="BF209"/>
  <c r="T209"/>
  <c r="R209"/>
  <c r="P209"/>
  <c r="BI206"/>
  <c r="BH206"/>
  <c r="BG206"/>
  <c r="BF206"/>
  <c r="T206"/>
  <c r="R206"/>
  <c r="P206"/>
  <c r="BI203"/>
  <c r="BH203"/>
  <c r="BG203"/>
  <c r="BF203"/>
  <c r="T203"/>
  <c r="R203"/>
  <c r="P203"/>
  <c r="BI202"/>
  <c r="BH202"/>
  <c r="BG202"/>
  <c r="BF202"/>
  <c r="T202"/>
  <c r="R202"/>
  <c r="P202"/>
  <c r="BI201"/>
  <c r="BH201"/>
  <c r="BG201"/>
  <c r="BF201"/>
  <c r="T201"/>
  <c r="R201"/>
  <c r="P201"/>
  <c r="BI197"/>
  <c r="BH197"/>
  <c r="BG197"/>
  <c r="BF197"/>
  <c r="T197"/>
  <c r="R197"/>
  <c r="P197"/>
  <c r="BI192"/>
  <c r="BH192"/>
  <c r="BG192"/>
  <c r="BF192"/>
  <c r="T192"/>
  <c r="R192"/>
  <c r="P192"/>
  <c r="BI186"/>
  <c r="BH186"/>
  <c r="BG186"/>
  <c r="BF186"/>
  <c r="T186"/>
  <c r="R186"/>
  <c r="P186"/>
  <c r="BI180"/>
  <c r="BH180"/>
  <c r="BG180"/>
  <c r="BF180"/>
  <c r="T180"/>
  <c r="R180"/>
  <c r="P180"/>
  <c r="BI174"/>
  <c r="BH174"/>
  <c r="BG174"/>
  <c r="BF174"/>
  <c r="T174"/>
  <c r="R174"/>
  <c r="P174"/>
  <c r="BI173"/>
  <c r="BH173"/>
  <c r="BG173"/>
  <c r="BF173"/>
  <c r="T173"/>
  <c r="R173"/>
  <c r="P173"/>
  <c r="BI169"/>
  <c r="BH169"/>
  <c r="BG169"/>
  <c r="BF169"/>
  <c r="T169"/>
  <c r="R169"/>
  <c r="P169"/>
  <c r="BI165"/>
  <c r="BH165"/>
  <c r="BG165"/>
  <c r="BF165"/>
  <c r="T165"/>
  <c r="R165"/>
  <c r="P165"/>
  <c r="BI163"/>
  <c r="BH163"/>
  <c r="BG163"/>
  <c r="BF163"/>
  <c r="T163"/>
  <c r="R163"/>
  <c r="P163"/>
  <c r="BI162"/>
  <c r="BH162"/>
  <c r="BG162"/>
  <c r="BF162"/>
  <c r="T162"/>
  <c r="R162"/>
  <c r="P162"/>
  <c r="BI161"/>
  <c r="BH161"/>
  <c r="BG161"/>
  <c r="BF161"/>
  <c r="T161"/>
  <c r="R161"/>
  <c r="P161"/>
  <c r="BI158"/>
  <c r="BH158"/>
  <c r="BG158"/>
  <c r="BF158"/>
  <c r="T158"/>
  <c r="R158"/>
  <c r="P158"/>
  <c r="BI155"/>
  <c r="BH155"/>
  <c r="BG155"/>
  <c r="BF155"/>
  <c r="T155"/>
  <c r="R155"/>
  <c r="P155"/>
  <c r="BI150"/>
  <c r="BH150"/>
  <c r="BG150"/>
  <c r="BF150"/>
  <c r="T150"/>
  <c r="R150"/>
  <c r="P150"/>
  <c r="BI146"/>
  <c r="BH146"/>
  <c r="BG146"/>
  <c r="BF146"/>
  <c r="T146"/>
  <c r="R146"/>
  <c r="P146"/>
  <c r="BI142"/>
  <c r="BH142"/>
  <c r="BG142"/>
  <c r="BF142"/>
  <c r="T142"/>
  <c r="R142"/>
  <c r="P142"/>
  <c r="BI138"/>
  <c r="BH138"/>
  <c r="BG138"/>
  <c r="BF138"/>
  <c r="T138"/>
  <c r="R138"/>
  <c r="P138"/>
  <c r="BI135"/>
  <c r="BH135"/>
  <c r="BG135"/>
  <c r="BF135"/>
  <c r="T135"/>
  <c r="R135"/>
  <c r="P135"/>
  <c r="BI134"/>
  <c r="BH134"/>
  <c r="BG134"/>
  <c r="BF134"/>
  <c r="T134"/>
  <c r="R134"/>
  <c r="P134"/>
  <c r="BI131"/>
  <c r="BH131"/>
  <c r="BG131"/>
  <c r="BF131"/>
  <c r="T131"/>
  <c r="R131"/>
  <c r="P131"/>
  <c r="F122"/>
  <c r="E120"/>
  <c r="F89"/>
  <c r="E87"/>
  <c r="J24"/>
  <c r="E24"/>
  <c r="J92"/>
  <c r="J23"/>
  <c r="J21"/>
  <c r="E21"/>
  <c r="J124"/>
  <c r="J20"/>
  <c r="J18"/>
  <c r="E18"/>
  <c r="F125"/>
  <c r="J17"/>
  <c r="J15"/>
  <c r="E15"/>
  <c r="F91"/>
  <c r="J14"/>
  <c r="J12"/>
  <c r="J122"/>
  <c r="E7"/>
  <c r="E85"/>
  <c i="6" r="J37"/>
  <c r="J36"/>
  <c i="1" r="AY99"/>
  <c i="6" r="J35"/>
  <c i="1" r="AX99"/>
  <c i="6" r="BI159"/>
  <c r="BH159"/>
  <c r="BG159"/>
  <c r="BE159"/>
  <c r="T159"/>
  <c r="T158"/>
  <c r="R159"/>
  <c r="R158"/>
  <c r="P159"/>
  <c r="P158"/>
  <c r="BI157"/>
  <c r="BH157"/>
  <c r="BG157"/>
  <c r="BE157"/>
  <c r="T157"/>
  <c r="R157"/>
  <c r="P157"/>
  <c r="BI156"/>
  <c r="BH156"/>
  <c r="BG156"/>
  <c r="BE156"/>
  <c r="T156"/>
  <c r="R156"/>
  <c r="P156"/>
  <c r="BI154"/>
  <c r="BH154"/>
  <c r="BG154"/>
  <c r="BE154"/>
  <c r="T154"/>
  <c r="R154"/>
  <c r="P154"/>
  <c r="BI151"/>
  <c r="BH151"/>
  <c r="BG151"/>
  <c r="BE151"/>
  <c r="T151"/>
  <c r="R151"/>
  <c r="P151"/>
  <c r="BI150"/>
  <c r="BH150"/>
  <c r="BG150"/>
  <c r="BE150"/>
  <c r="T150"/>
  <c r="R150"/>
  <c r="P150"/>
  <c r="BI147"/>
  <c r="BH147"/>
  <c r="BG147"/>
  <c r="BE147"/>
  <c r="T147"/>
  <c r="R147"/>
  <c r="P147"/>
  <c r="BI146"/>
  <c r="BH146"/>
  <c r="BG146"/>
  <c r="BE146"/>
  <c r="T146"/>
  <c r="R146"/>
  <c r="P146"/>
  <c r="BI143"/>
  <c r="BH143"/>
  <c r="BG143"/>
  <c r="BE143"/>
  <c r="T143"/>
  <c r="R143"/>
  <c r="P143"/>
  <c r="BI142"/>
  <c r="BH142"/>
  <c r="BG142"/>
  <c r="BE142"/>
  <c r="T142"/>
  <c r="R142"/>
  <c r="P142"/>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3"/>
  <c r="BH133"/>
  <c r="BG133"/>
  <c r="BE133"/>
  <c r="T133"/>
  <c r="R133"/>
  <c r="P133"/>
  <c r="BI132"/>
  <c r="BH132"/>
  <c r="BG132"/>
  <c r="BE132"/>
  <c r="T132"/>
  <c r="R132"/>
  <c r="P132"/>
  <c r="BI131"/>
  <c r="BH131"/>
  <c r="BG131"/>
  <c r="BE131"/>
  <c r="T131"/>
  <c r="R131"/>
  <c r="P131"/>
  <c r="BI130"/>
  <c r="BH130"/>
  <c r="BG130"/>
  <c r="BE130"/>
  <c r="T130"/>
  <c r="R130"/>
  <c r="P130"/>
  <c r="BI128"/>
  <c r="BH128"/>
  <c r="BG128"/>
  <c r="BE128"/>
  <c r="T128"/>
  <c r="R128"/>
  <c r="P128"/>
  <c r="BI125"/>
  <c r="BH125"/>
  <c r="BG125"/>
  <c r="BE125"/>
  <c r="T125"/>
  <c r="R125"/>
  <c r="P125"/>
  <c r="BI124"/>
  <c r="BH124"/>
  <c r="BG124"/>
  <c r="BE124"/>
  <c r="T124"/>
  <c r="R124"/>
  <c r="P124"/>
  <c r="F115"/>
  <c r="E113"/>
  <c r="F89"/>
  <c r="E87"/>
  <c r="J24"/>
  <c r="E24"/>
  <c r="J92"/>
  <c r="J23"/>
  <c r="J21"/>
  <c r="E21"/>
  <c r="J117"/>
  <c r="J20"/>
  <c r="J18"/>
  <c r="E18"/>
  <c r="F92"/>
  <c r="J17"/>
  <c r="J15"/>
  <c r="E15"/>
  <c r="F91"/>
  <c r="J14"/>
  <c r="J12"/>
  <c r="J115"/>
  <c r="E7"/>
  <c r="E85"/>
  <c i="5" r="J37"/>
  <c r="J36"/>
  <c i="1" r="AY98"/>
  <c i="5" r="J35"/>
  <c i="1" r="AX98"/>
  <c i="5" r="BI200"/>
  <c r="BH200"/>
  <c r="BG200"/>
  <c r="BE200"/>
  <c r="T200"/>
  <c r="R200"/>
  <c r="P200"/>
  <c r="BI199"/>
  <c r="BH199"/>
  <c r="BG199"/>
  <c r="BE199"/>
  <c r="T199"/>
  <c r="R199"/>
  <c r="P199"/>
  <c r="BI198"/>
  <c r="BH198"/>
  <c r="BG198"/>
  <c r="BE198"/>
  <c r="T198"/>
  <c r="R198"/>
  <c r="P198"/>
  <c r="BI196"/>
  <c r="BH196"/>
  <c r="BG196"/>
  <c r="BE196"/>
  <c r="T196"/>
  <c r="T195"/>
  <c r="R196"/>
  <c r="R195"/>
  <c r="P196"/>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5"/>
  <c r="BH185"/>
  <c r="BG185"/>
  <c r="BE185"/>
  <c r="T185"/>
  <c r="R185"/>
  <c r="P185"/>
  <c r="BI184"/>
  <c r="BH184"/>
  <c r="BG184"/>
  <c r="BE184"/>
  <c r="T184"/>
  <c r="R184"/>
  <c r="P184"/>
  <c r="BI181"/>
  <c r="BH181"/>
  <c r="BG181"/>
  <c r="BE181"/>
  <c r="T181"/>
  <c r="R181"/>
  <c r="P181"/>
  <c r="BI180"/>
  <c r="BH180"/>
  <c r="BG180"/>
  <c r="BE180"/>
  <c r="T180"/>
  <c r="R180"/>
  <c r="P180"/>
  <c r="BI179"/>
  <c r="BH179"/>
  <c r="BG179"/>
  <c r="BE179"/>
  <c r="T179"/>
  <c r="R179"/>
  <c r="P179"/>
  <c r="BI178"/>
  <c r="BH178"/>
  <c r="BG178"/>
  <c r="BE178"/>
  <c r="T178"/>
  <c r="R178"/>
  <c r="P178"/>
  <c r="BI177"/>
  <c r="BH177"/>
  <c r="BG177"/>
  <c r="BE177"/>
  <c r="T177"/>
  <c r="R177"/>
  <c r="P177"/>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8"/>
  <c r="BH158"/>
  <c r="BG158"/>
  <c r="BE158"/>
  <c r="T158"/>
  <c r="R158"/>
  <c r="P158"/>
  <c r="BI157"/>
  <c r="BH157"/>
  <c r="BG157"/>
  <c r="BE157"/>
  <c r="T157"/>
  <c r="R157"/>
  <c r="P157"/>
  <c r="BI156"/>
  <c r="BH156"/>
  <c r="BG156"/>
  <c r="BE156"/>
  <c r="T156"/>
  <c r="R156"/>
  <c r="P156"/>
  <c r="BI155"/>
  <c r="BH155"/>
  <c r="BG155"/>
  <c r="BE155"/>
  <c r="T155"/>
  <c r="R155"/>
  <c r="P155"/>
  <c r="BI152"/>
  <c r="BH152"/>
  <c r="BG152"/>
  <c r="BE152"/>
  <c r="T152"/>
  <c r="R152"/>
  <c r="P152"/>
  <c r="BI151"/>
  <c r="BH151"/>
  <c r="BG151"/>
  <c r="BE151"/>
  <c r="T151"/>
  <c r="R151"/>
  <c r="P151"/>
  <c r="BI148"/>
  <c r="BH148"/>
  <c r="BG148"/>
  <c r="BE148"/>
  <c r="T148"/>
  <c r="R148"/>
  <c r="P148"/>
  <c r="BI147"/>
  <c r="BH147"/>
  <c r="BG147"/>
  <c r="BE147"/>
  <c r="T147"/>
  <c r="R147"/>
  <c r="P147"/>
  <c r="BI144"/>
  <c r="BH144"/>
  <c r="BG144"/>
  <c r="BE144"/>
  <c r="T144"/>
  <c r="R144"/>
  <c r="P144"/>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3"/>
  <c r="BH133"/>
  <c r="BG133"/>
  <c r="BE133"/>
  <c r="T133"/>
  <c r="R133"/>
  <c r="P133"/>
  <c r="BI132"/>
  <c r="BH132"/>
  <c r="BG132"/>
  <c r="BE132"/>
  <c r="T132"/>
  <c r="R132"/>
  <c r="P132"/>
  <c r="BI131"/>
  <c r="BH131"/>
  <c r="BG131"/>
  <c r="BE131"/>
  <c r="T131"/>
  <c r="R131"/>
  <c r="P131"/>
  <c r="BI130"/>
  <c r="BH130"/>
  <c r="BG130"/>
  <c r="BE130"/>
  <c r="T130"/>
  <c r="R130"/>
  <c r="P130"/>
  <c r="BI129"/>
  <c r="BH129"/>
  <c r="BG129"/>
  <c r="BE129"/>
  <c r="T129"/>
  <c r="R129"/>
  <c r="P129"/>
  <c r="BI128"/>
  <c r="BH128"/>
  <c r="BG128"/>
  <c r="BE128"/>
  <c r="T128"/>
  <c r="R128"/>
  <c r="P128"/>
  <c r="BI127"/>
  <c r="BH127"/>
  <c r="BG127"/>
  <c r="BE127"/>
  <c r="T127"/>
  <c r="R127"/>
  <c r="P127"/>
  <c r="BI126"/>
  <c r="BH126"/>
  <c r="BG126"/>
  <c r="BE126"/>
  <c r="T126"/>
  <c r="R126"/>
  <c r="P126"/>
  <c r="F117"/>
  <c r="E115"/>
  <c r="F89"/>
  <c r="E87"/>
  <c r="J24"/>
  <c r="E24"/>
  <c r="J92"/>
  <c r="J23"/>
  <c r="J21"/>
  <c r="E21"/>
  <c r="J119"/>
  <c r="J20"/>
  <c r="J18"/>
  <c r="E18"/>
  <c r="F120"/>
  <c r="J17"/>
  <c r="J15"/>
  <c r="E15"/>
  <c r="F91"/>
  <c r="J14"/>
  <c r="J12"/>
  <c r="J117"/>
  <c r="E7"/>
  <c r="E85"/>
  <c i="4" r="J37"/>
  <c r="J36"/>
  <c i="1" r="AY97"/>
  <c i="4" r="J35"/>
  <c i="1" r="AX97"/>
  <c i="4" r="BI179"/>
  <c r="BH179"/>
  <c r="BG179"/>
  <c r="BE179"/>
  <c r="T179"/>
  <c r="R179"/>
  <c r="P179"/>
  <c r="BI178"/>
  <c r="BH178"/>
  <c r="BG178"/>
  <c r="BE178"/>
  <c r="T178"/>
  <c r="R178"/>
  <c r="P178"/>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3"/>
  <c r="BH163"/>
  <c r="BG163"/>
  <c r="BE163"/>
  <c r="T163"/>
  <c r="R163"/>
  <c r="P163"/>
  <c r="BI162"/>
  <c r="BH162"/>
  <c r="BG162"/>
  <c r="BE162"/>
  <c r="T162"/>
  <c r="R162"/>
  <c r="P162"/>
  <c r="BI161"/>
  <c r="BH161"/>
  <c r="BG161"/>
  <c r="BE161"/>
  <c r="T161"/>
  <c r="R161"/>
  <c r="P161"/>
  <c r="BI160"/>
  <c r="BH160"/>
  <c r="BG160"/>
  <c r="BE160"/>
  <c r="T160"/>
  <c r="R160"/>
  <c r="P160"/>
  <c r="BI159"/>
  <c r="BH159"/>
  <c r="BG159"/>
  <c r="BE159"/>
  <c r="T159"/>
  <c r="R159"/>
  <c r="P159"/>
  <c r="BI157"/>
  <c r="BH157"/>
  <c r="BG157"/>
  <c r="BE157"/>
  <c r="T157"/>
  <c r="R157"/>
  <c r="P157"/>
  <c r="BI156"/>
  <c r="BH156"/>
  <c r="BG156"/>
  <c r="BE156"/>
  <c r="T156"/>
  <c r="R156"/>
  <c r="P156"/>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3"/>
  <c r="BH143"/>
  <c r="BG143"/>
  <c r="BE143"/>
  <c r="T143"/>
  <c r="R143"/>
  <c r="P143"/>
  <c r="BI140"/>
  <c r="BH140"/>
  <c r="BG140"/>
  <c r="BE140"/>
  <c r="T140"/>
  <c r="R140"/>
  <c r="P140"/>
  <c r="BI139"/>
  <c r="BH139"/>
  <c r="BG139"/>
  <c r="BE139"/>
  <c r="T139"/>
  <c r="R139"/>
  <c r="P139"/>
  <c r="BI136"/>
  <c r="BH136"/>
  <c r="BG136"/>
  <c r="BE136"/>
  <c r="T136"/>
  <c r="R136"/>
  <c r="P136"/>
  <c r="BI135"/>
  <c r="BH135"/>
  <c r="BG135"/>
  <c r="BE135"/>
  <c r="T135"/>
  <c r="R135"/>
  <c r="P135"/>
  <c r="BI132"/>
  <c r="BH132"/>
  <c r="BG132"/>
  <c r="BE132"/>
  <c r="T132"/>
  <c r="R132"/>
  <c r="P132"/>
  <c r="BI131"/>
  <c r="BH131"/>
  <c r="BG131"/>
  <c r="BE131"/>
  <c r="T131"/>
  <c r="R131"/>
  <c r="P131"/>
  <c r="BI128"/>
  <c r="BH128"/>
  <c r="BG128"/>
  <c r="BE128"/>
  <c r="T128"/>
  <c r="T127"/>
  <c r="T126"/>
  <c r="R128"/>
  <c r="R127"/>
  <c r="R126"/>
  <c r="P128"/>
  <c r="P127"/>
  <c r="P126"/>
  <c r="F119"/>
  <c r="E117"/>
  <c r="F89"/>
  <c r="E87"/>
  <c r="J24"/>
  <c r="E24"/>
  <c r="J122"/>
  <c r="J23"/>
  <c r="J21"/>
  <c r="E21"/>
  <c r="J91"/>
  <c r="J20"/>
  <c r="J18"/>
  <c r="E18"/>
  <c r="F122"/>
  <c r="J17"/>
  <c r="J15"/>
  <c r="E15"/>
  <c r="F121"/>
  <c r="J14"/>
  <c r="J12"/>
  <c r="J89"/>
  <c r="E7"/>
  <c r="E115"/>
  <c i="3" r="J37"/>
  <c r="J36"/>
  <c i="1" r="AY96"/>
  <c i="3" r="J35"/>
  <c i="1" r="AX96"/>
  <c i="3" r="BI230"/>
  <c r="BH230"/>
  <c r="BG230"/>
  <c r="BE230"/>
  <c r="T230"/>
  <c r="T229"/>
  <c r="R230"/>
  <c r="R229"/>
  <c r="P230"/>
  <c r="P229"/>
  <c r="BI228"/>
  <c r="BH228"/>
  <c r="BG228"/>
  <c r="BE228"/>
  <c r="T228"/>
  <c r="R228"/>
  <c r="P228"/>
  <c r="BI227"/>
  <c r="BH227"/>
  <c r="BG227"/>
  <c r="BE227"/>
  <c r="T227"/>
  <c r="R227"/>
  <c r="P227"/>
  <c r="BI225"/>
  <c r="BH225"/>
  <c r="BG225"/>
  <c r="BE225"/>
  <c r="T225"/>
  <c r="R225"/>
  <c r="P225"/>
  <c r="BI222"/>
  <c r="BH222"/>
  <c r="BG222"/>
  <c r="BE222"/>
  <c r="T222"/>
  <c r="R222"/>
  <c r="P222"/>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8"/>
  <c r="BH208"/>
  <c r="BG208"/>
  <c r="BE208"/>
  <c r="T208"/>
  <c r="R208"/>
  <c r="P208"/>
  <c r="BI207"/>
  <c r="BH207"/>
  <c r="BG207"/>
  <c r="BE207"/>
  <c r="T207"/>
  <c r="R207"/>
  <c r="P207"/>
  <c r="BI206"/>
  <c r="BH206"/>
  <c r="BG206"/>
  <c r="BE206"/>
  <c r="T206"/>
  <c r="R206"/>
  <c r="P206"/>
  <c r="BI205"/>
  <c r="BH205"/>
  <c r="BG205"/>
  <c r="BE205"/>
  <c r="T205"/>
  <c r="R205"/>
  <c r="P205"/>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0"/>
  <c r="BH180"/>
  <c r="BG180"/>
  <c r="BE180"/>
  <c r="T180"/>
  <c r="R180"/>
  <c r="P180"/>
  <c r="BI179"/>
  <c r="BH179"/>
  <c r="BG179"/>
  <c r="BE179"/>
  <c r="T179"/>
  <c r="R179"/>
  <c r="P179"/>
  <c r="BI176"/>
  <c r="BH176"/>
  <c r="BG176"/>
  <c r="BE176"/>
  <c r="T176"/>
  <c r="R176"/>
  <c r="P176"/>
  <c r="BI172"/>
  <c r="BH172"/>
  <c r="BG172"/>
  <c r="BE172"/>
  <c r="T172"/>
  <c r="R172"/>
  <c r="P172"/>
  <c r="BI171"/>
  <c r="BH171"/>
  <c r="BG171"/>
  <c r="BE171"/>
  <c r="T171"/>
  <c r="R171"/>
  <c r="P171"/>
  <c r="BI170"/>
  <c r="BH170"/>
  <c r="BG170"/>
  <c r="BE170"/>
  <c r="T170"/>
  <c r="R170"/>
  <c r="P170"/>
  <c r="BI169"/>
  <c r="BH169"/>
  <c r="BG169"/>
  <c r="BE169"/>
  <c r="T169"/>
  <c r="R169"/>
  <c r="P169"/>
  <c r="BI168"/>
  <c r="BH168"/>
  <c r="BG168"/>
  <c r="BE168"/>
  <c r="T168"/>
  <c r="R168"/>
  <c r="P168"/>
  <c r="BI167"/>
  <c r="BH167"/>
  <c r="BG167"/>
  <c r="BE167"/>
  <c r="T167"/>
  <c r="R167"/>
  <c r="P167"/>
  <c r="BI166"/>
  <c r="BH166"/>
  <c r="BG166"/>
  <c r="BE166"/>
  <c r="T166"/>
  <c r="R166"/>
  <c r="P166"/>
  <c r="BI165"/>
  <c r="BH165"/>
  <c r="BG165"/>
  <c r="BE165"/>
  <c r="T165"/>
  <c r="R165"/>
  <c r="P165"/>
  <c r="BI164"/>
  <c r="BH164"/>
  <c r="BG164"/>
  <c r="BE164"/>
  <c r="T164"/>
  <c r="R164"/>
  <c r="P164"/>
  <c r="BI163"/>
  <c r="BH163"/>
  <c r="BG163"/>
  <c r="BE163"/>
  <c r="T163"/>
  <c r="R163"/>
  <c r="P163"/>
  <c r="BI162"/>
  <c r="BH162"/>
  <c r="BG162"/>
  <c r="BE162"/>
  <c r="T162"/>
  <c r="R162"/>
  <c r="P162"/>
  <c r="BI161"/>
  <c r="BH161"/>
  <c r="BG161"/>
  <c r="BE161"/>
  <c r="T161"/>
  <c r="R161"/>
  <c r="P161"/>
  <c r="BI158"/>
  <c r="BH158"/>
  <c r="BG158"/>
  <c r="BE158"/>
  <c r="T158"/>
  <c r="R158"/>
  <c r="P158"/>
  <c r="BI157"/>
  <c r="BH157"/>
  <c r="BG157"/>
  <c r="BE157"/>
  <c r="T157"/>
  <c r="R157"/>
  <c r="P157"/>
  <c r="BI156"/>
  <c r="BH156"/>
  <c r="BG156"/>
  <c r="BE156"/>
  <c r="T156"/>
  <c r="R156"/>
  <c r="P156"/>
  <c r="BI155"/>
  <c r="BH155"/>
  <c r="BG155"/>
  <c r="BE155"/>
  <c r="T155"/>
  <c r="R155"/>
  <c r="P155"/>
  <c r="BI153"/>
  <c r="BH153"/>
  <c r="BG153"/>
  <c r="BE153"/>
  <c r="T153"/>
  <c r="R153"/>
  <c r="P153"/>
  <c r="BI150"/>
  <c r="BH150"/>
  <c r="BG150"/>
  <c r="BE150"/>
  <c r="T150"/>
  <c r="R150"/>
  <c r="P150"/>
  <c r="BI149"/>
  <c r="BH149"/>
  <c r="BG149"/>
  <c r="BE149"/>
  <c r="T149"/>
  <c r="R149"/>
  <c r="P149"/>
  <c r="BI148"/>
  <c r="BH148"/>
  <c r="BG148"/>
  <c r="BE148"/>
  <c r="T148"/>
  <c r="R148"/>
  <c r="P148"/>
  <c r="BI147"/>
  <c r="BH147"/>
  <c r="BG147"/>
  <c r="BE147"/>
  <c r="T147"/>
  <c r="R147"/>
  <c r="P147"/>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6"/>
  <c r="BH136"/>
  <c r="BG136"/>
  <c r="BE136"/>
  <c r="T136"/>
  <c r="T135"/>
  <c r="R136"/>
  <c r="R135"/>
  <c r="P136"/>
  <c r="P135"/>
  <c r="BI134"/>
  <c r="BH134"/>
  <c r="BG134"/>
  <c r="BE134"/>
  <c r="T134"/>
  <c r="T133"/>
  <c r="R134"/>
  <c r="R133"/>
  <c r="P134"/>
  <c r="P133"/>
  <c r="BI132"/>
  <c r="BH132"/>
  <c r="BG132"/>
  <c r="BE132"/>
  <c r="T132"/>
  <c r="T131"/>
  <c r="R132"/>
  <c r="R131"/>
  <c r="P132"/>
  <c r="P131"/>
  <c r="BI130"/>
  <c r="BH130"/>
  <c r="BG130"/>
  <c r="BE130"/>
  <c r="T130"/>
  <c r="T129"/>
  <c r="T128"/>
  <c r="R130"/>
  <c r="R129"/>
  <c r="R128"/>
  <c r="P130"/>
  <c r="P129"/>
  <c r="P128"/>
  <c r="F121"/>
  <c r="E119"/>
  <c r="F89"/>
  <c r="E87"/>
  <c r="J24"/>
  <c r="E24"/>
  <c r="J92"/>
  <c r="J23"/>
  <c r="J21"/>
  <c r="E21"/>
  <c r="J91"/>
  <c r="J20"/>
  <c r="J18"/>
  <c r="E18"/>
  <c r="F124"/>
  <c r="J17"/>
  <c r="J15"/>
  <c r="E15"/>
  <c r="F123"/>
  <c r="J14"/>
  <c r="J12"/>
  <c r="J89"/>
  <c r="E7"/>
  <c r="E117"/>
  <c i="2" r="J37"/>
  <c r="J36"/>
  <c i="1" r="AY95"/>
  <c i="2" r="J35"/>
  <c i="1" r="AX95"/>
  <c i="2" r="BI435"/>
  <c r="BH435"/>
  <c r="BG435"/>
  <c r="BE435"/>
  <c r="T435"/>
  <c r="T434"/>
  <c r="R435"/>
  <c r="R434"/>
  <c r="P435"/>
  <c r="P434"/>
  <c r="BI433"/>
  <c r="BH433"/>
  <c r="BG433"/>
  <c r="BE433"/>
  <c r="T433"/>
  <c r="R433"/>
  <c r="P433"/>
  <c r="BI425"/>
  <c r="BH425"/>
  <c r="BG425"/>
  <c r="BE425"/>
  <c r="T425"/>
  <c r="R425"/>
  <c r="P425"/>
  <c r="BI424"/>
  <c r="BH424"/>
  <c r="BG424"/>
  <c r="BE424"/>
  <c r="T424"/>
  <c r="R424"/>
  <c r="P424"/>
  <c r="BI421"/>
  <c r="BH421"/>
  <c r="BG421"/>
  <c r="BE421"/>
  <c r="T421"/>
  <c r="R421"/>
  <c r="P421"/>
  <c r="BI416"/>
  <c r="BH416"/>
  <c r="BG416"/>
  <c r="BE416"/>
  <c r="T416"/>
  <c r="R416"/>
  <c r="P416"/>
  <c r="BI413"/>
  <c r="BH413"/>
  <c r="BG413"/>
  <c r="BE413"/>
  <c r="T413"/>
  <c r="R413"/>
  <c r="P413"/>
  <c r="BI404"/>
  <c r="BH404"/>
  <c r="BG404"/>
  <c r="BE404"/>
  <c r="T404"/>
  <c r="R404"/>
  <c r="P404"/>
  <c r="BI394"/>
  <c r="BH394"/>
  <c r="BG394"/>
  <c r="BE394"/>
  <c r="T394"/>
  <c r="R394"/>
  <c r="P394"/>
  <c r="BI392"/>
  <c r="BH392"/>
  <c r="BG392"/>
  <c r="BE392"/>
  <c r="T392"/>
  <c r="R392"/>
  <c r="P392"/>
  <c r="BI391"/>
  <c r="BH391"/>
  <c r="BG391"/>
  <c r="BE391"/>
  <c r="T391"/>
  <c r="R391"/>
  <c r="P391"/>
  <c r="BI388"/>
  <c r="BH388"/>
  <c r="BG388"/>
  <c r="BE388"/>
  <c r="T388"/>
  <c r="R388"/>
  <c r="P388"/>
  <c r="BI385"/>
  <c r="BH385"/>
  <c r="BG385"/>
  <c r="BE385"/>
  <c r="T385"/>
  <c r="R385"/>
  <c r="P385"/>
  <c r="BI382"/>
  <c r="BH382"/>
  <c r="BG382"/>
  <c r="BE382"/>
  <c r="T382"/>
  <c r="R382"/>
  <c r="P382"/>
  <c r="BI381"/>
  <c r="BH381"/>
  <c r="BG381"/>
  <c r="BE381"/>
  <c r="T381"/>
  <c r="R381"/>
  <c r="P381"/>
  <c r="BI377"/>
  <c r="BH377"/>
  <c r="BG377"/>
  <c r="BE377"/>
  <c r="T377"/>
  <c r="R377"/>
  <c r="P377"/>
  <c r="BI374"/>
  <c r="BH374"/>
  <c r="BG374"/>
  <c r="BE374"/>
  <c r="T374"/>
  <c r="R374"/>
  <c r="P374"/>
  <c r="BI370"/>
  <c r="BH370"/>
  <c r="BG370"/>
  <c r="BE370"/>
  <c r="T370"/>
  <c r="R370"/>
  <c r="P370"/>
  <c r="BI366"/>
  <c r="BH366"/>
  <c r="BG366"/>
  <c r="BE366"/>
  <c r="T366"/>
  <c r="R366"/>
  <c r="P366"/>
  <c r="BI365"/>
  <c r="BH365"/>
  <c r="BG365"/>
  <c r="BE365"/>
  <c r="T365"/>
  <c r="R365"/>
  <c r="P365"/>
  <c r="BI359"/>
  <c r="BH359"/>
  <c r="BG359"/>
  <c r="BE359"/>
  <c r="T359"/>
  <c r="R359"/>
  <c r="P359"/>
  <c r="BI357"/>
  <c r="BH357"/>
  <c r="BG357"/>
  <c r="BE357"/>
  <c r="T357"/>
  <c r="R357"/>
  <c r="P357"/>
  <c r="BI355"/>
  <c r="BH355"/>
  <c r="BG355"/>
  <c r="BE355"/>
  <c r="T355"/>
  <c r="R355"/>
  <c r="P355"/>
  <c r="BI353"/>
  <c r="BH353"/>
  <c r="BG353"/>
  <c r="BE353"/>
  <c r="T353"/>
  <c r="R353"/>
  <c r="P353"/>
  <c r="BI350"/>
  <c r="BH350"/>
  <c r="BG350"/>
  <c r="BE350"/>
  <c r="T350"/>
  <c r="R350"/>
  <c r="P350"/>
  <c r="BI349"/>
  <c r="BH349"/>
  <c r="BG349"/>
  <c r="BE349"/>
  <c r="T349"/>
  <c r="R349"/>
  <c r="P349"/>
  <c r="BI346"/>
  <c r="BH346"/>
  <c r="BG346"/>
  <c r="BE346"/>
  <c r="T346"/>
  <c r="R346"/>
  <c r="P346"/>
  <c r="BI341"/>
  <c r="BH341"/>
  <c r="BG341"/>
  <c r="BE341"/>
  <c r="T341"/>
  <c r="R341"/>
  <c r="P341"/>
  <c r="BI336"/>
  <c r="BH336"/>
  <c r="BG336"/>
  <c r="BE336"/>
  <c r="T336"/>
  <c r="R336"/>
  <c r="P336"/>
  <c r="BI333"/>
  <c r="BH333"/>
  <c r="BG333"/>
  <c r="BE333"/>
  <c r="T333"/>
  <c r="R333"/>
  <c r="P333"/>
  <c r="BI330"/>
  <c r="BH330"/>
  <c r="BG330"/>
  <c r="BE330"/>
  <c r="T330"/>
  <c r="R330"/>
  <c r="P330"/>
  <c r="BI326"/>
  <c r="BH326"/>
  <c r="BG326"/>
  <c r="BE326"/>
  <c r="T326"/>
  <c r="R326"/>
  <c r="P326"/>
  <c r="BI323"/>
  <c r="BH323"/>
  <c r="BG323"/>
  <c r="BE323"/>
  <c r="T323"/>
  <c r="R323"/>
  <c r="P323"/>
  <c r="BI317"/>
  <c r="BH317"/>
  <c r="BG317"/>
  <c r="BE317"/>
  <c r="T317"/>
  <c r="T311"/>
  <c r="R317"/>
  <c r="R311"/>
  <c r="P317"/>
  <c r="P311"/>
  <c r="BI312"/>
  <c r="BH312"/>
  <c r="BG312"/>
  <c r="BE312"/>
  <c r="T312"/>
  <c r="R312"/>
  <c r="P312"/>
  <c r="BI310"/>
  <c r="BH310"/>
  <c r="BG310"/>
  <c r="BE310"/>
  <c r="T310"/>
  <c r="R310"/>
  <c r="P310"/>
  <c r="BI309"/>
  <c r="BH309"/>
  <c r="BG309"/>
  <c r="BE309"/>
  <c r="T309"/>
  <c r="R309"/>
  <c r="P309"/>
  <c r="BI306"/>
  <c r="BH306"/>
  <c r="BG306"/>
  <c r="BE306"/>
  <c r="T306"/>
  <c r="R306"/>
  <c r="P306"/>
  <c r="BI303"/>
  <c r="BH303"/>
  <c r="BG303"/>
  <c r="BE303"/>
  <c r="T303"/>
  <c r="R303"/>
  <c r="P303"/>
  <c r="BI300"/>
  <c r="BH300"/>
  <c r="BG300"/>
  <c r="BE300"/>
  <c r="T300"/>
  <c r="R300"/>
  <c r="P300"/>
  <c r="BI296"/>
  <c r="BH296"/>
  <c r="BG296"/>
  <c r="BE296"/>
  <c r="T296"/>
  <c r="R296"/>
  <c r="P296"/>
  <c r="BI293"/>
  <c r="BH293"/>
  <c r="BG293"/>
  <c r="BE293"/>
  <c r="T293"/>
  <c r="R293"/>
  <c r="P293"/>
  <c r="BI290"/>
  <c r="BH290"/>
  <c r="BG290"/>
  <c r="BE290"/>
  <c r="T290"/>
  <c r="R290"/>
  <c r="P290"/>
  <c r="BI288"/>
  <c r="BH288"/>
  <c r="BG288"/>
  <c r="BE288"/>
  <c r="T288"/>
  <c r="R288"/>
  <c r="P288"/>
  <c r="BI284"/>
  <c r="BH284"/>
  <c r="BG284"/>
  <c r="BE284"/>
  <c r="T284"/>
  <c r="R284"/>
  <c r="P284"/>
  <c r="BI281"/>
  <c r="BH281"/>
  <c r="BG281"/>
  <c r="BE281"/>
  <c r="T281"/>
  <c r="R281"/>
  <c r="P281"/>
  <c r="BI278"/>
  <c r="BH278"/>
  <c r="BG278"/>
  <c r="BE278"/>
  <c r="T278"/>
  <c r="R278"/>
  <c r="P278"/>
  <c r="BI275"/>
  <c r="BH275"/>
  <c r="BG275"/>
  <c r="BE275"/>
  <c r="T275"/>
  <c r="R275"/>
  <c r="P275"/>
  <c r="BI271"/>
  <c r="BH271"/>
  <c r="BG271"/>
  <c r="BE271"/>
  <c r="T271"/>
  <c r="R271"/>
  <c r="P271"/>
  <c r="BI268"/>
  <c r="BH268"/>
  <c r="BG268"/>
  <c r="BE268"/>
  <c r="T268"/>
  <c r="R268"/>
  <c r="P268"/>
  <c r="BI267"/>
  <c r="BH267"/>
  <c r="BG267"/>
  <c r="BE267"/>
  <c r="T267"/>
  <c r="R267"/>
  <c r="P267"/>
  <c r="BI264"/>
  <c r="BH264"/>
  <c r="BG264"/>
  <c r="BE264"/>
  <c r="T264"/>
  <c r="R264"/>
  <c r="P264"/>
  <c r="BI262"/>
  <c r="BH262"/>
  <c r="BG262"/>
  <c r="BE262"/>
  <c r="T262"/>
  <c r="R262"/>
  <c r="P262"/>
  <c r="BI261"/>
  <c r="BH261"/>
  <c r="BG261"/>
  <c r="BE261"/>
  <c r="T261"/>
  <c r="R261"/>
  <c r="P261"/>
  <c r="BI260"/>
  <c r="BH260"/>
  <c r="BG260"/>
  <c r="BE260"/>
  <c r="T260"/>
  <c r="R260"/>
  <c r="P260"/>
  <c r="BI259"/>
  <c r="BH259"/>
  <c r="BG259"/>
  <c r="BE259"/>
  <c r="T259"/>
  <c r="R259"/>
  <c r="P259"/>
  <c r="BI256"/>
  <c r="BH256"/>
  <c r="BG256"/>
  <c r="BE256"/>
  <c r="T256"/>
  <c r="R256"/>
  <c r="P256"/>
  <c r="BI255"/>
  <c r="BH255"/>
  <c r="BG255"/>
  <c r="BE255"/>
  <c r="T255"/>
  <c r="R255"/>
  <c r="P255"/>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4"/>
  <c r="BH244"/>
  <c r="BG244"/>
  <c r="BE244"/>
  <c r="T244"/>
  <c r="R244"/>
  <c r="P244"/>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29"/>
  <c r="BH229"/>
  <c r="BG229"/>
  <c r="BE229"/>
  <c r="T229"/>
  <c r="R229"/>
  <c r="P229"/>
  <c r="BI228"/>
  <c r="BH228"/>
  <c r="BG228"/>
  <c r="BE228"/>
  <c r="T228"/>
  <c r="R228"/>
  <c r="P228"/>
  <c r="BI225"/>
  <c r="BH225"/>
  <c r="BG225"/>
  <c r="BE225"/>
  <c r="T225"/>
  <c r="R225"/>
  <c r="P225"/>
  <c r="BI224"/>
  <c r="BH224"/>
  <c r="BG224"/>
  <c r="BE224"/>
  <c r="T224"/>
  <c r="R224"/>
  <c r="P224"/>
  <c r="BI221"/>
  <c r="BH221"/>
  <c r="BG221"/>
  <c r="BE221"/>
  <c r="T221"/>
  <c r="R221"/>
  <c r="P221"/>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09"/>
  <c r="BH209"/>
  <c r="BG209"/>
  <c r="BE209"/>
  <c r="T209"/>
  <c r="R209"/>
  <c r="P209"/>
  <c r="BI204"/>
  <c r="BH204"/>
  <c r="BG204"/>
  <c r="BE204"/>
  <c r="T204"/>
  <c r="R204"/>
  <c r="P204"/>
  <c r="BI201"/>
  <c r="BH201"/>
  <c r="BG201"/>
  <c r="BE201"/>
  <c r="T201"/>
  <c r="R201"/>
  <c r="P201"/>
  <c r="BI196"/>
  <c r="BH196"/>
  <c r="BG196"/>
  <c r="BE196"/>
  <c r="T196"/>
  <c r="R196"/>
  <c r="P196"/>
  <c r="BI193"/>
  <c r="BH193"/>
  <c r="BG193"/>
  <c r="BE193"/>
  <c r="T193"/>
  <c r="R193"/>
  <c r="P193"/>
  <c r="BI189"/>
  <c r="BH189"/>
  <c r="BG189"/>
  <c r="BE189"/>
  <c r="T189"/>
  <c r="R189"/>
  <c r="P189"/>
  <c r="BI186"/>
  <c r="BH186"/>
  <c r="BG186"/>
  <c r="BE186"/>
  <c r="T186"/>
  <c r="T185"/>
  <c r="R186"/>
  <c r="R185"/>
  <c r="P186"/>
  <c r="P185"/>
  <c r="BI184"/>
  <c r="BH184"/>
  <c r="BG184"/>
  <c r="BE184"/>
  <c r="T184"/>
  <c r="T183"/>
  <c r="R184"/>
  <c r="R183"/>
  <c r="P184"/>
  <c r="P183"/>
  <c r="BI178"/>
  <c r="BH178"/>
  <c r="BG178"/>
  <c r="BE178"/>
  <c r="T178"/>
  <c r="T177"/>
  <c r="R178"/>
  <c r="R177"/>
  <c r="P178"/>
  <c r="P177"/>
  <c r="BI174"/>
  <c r="BH174"/>
  <c r="BG174"/>
  <c r="BE174"/>
  <c r="T174"/>
  <c r="T173"/>
  <c r="R174"/>
  <c r="R173"/>
  <c r="P174"/>
  <c r="P173"/>
  <c r="BI172"/>
  <c r="BH172"/>
  <c r="BG172"/>
  <c r="BE172"/>
  <c r="T172"/>
  <c r="R172"/>
  <c r="P172"/>
  <c r="BI169"/>
  <c r="BH169"/>
  <c r="BG169"/>
  <c r="BE169"/>
  <c r="T169"/>
  <c r="R169"/>
  <c r="P169"/>
  <c r="BI168"/>
  <c r="BH168"/>
  <c r="BG168"/>
  <c r="BE168"/>
  <c r="T168"/>
  <c r="R168"/>
  <c r="P168"/>
  <c r="BI165"/>
  <c r="BH165"/>
  <c r="BG165"/>
  <c r="BE165"/>
  <c r="T165"/>
  <c r="R165"/>
  <c r="P165"/>
  <c r="BI163"/>
  <c r="BH163"/>
  <c r="BG163"/>
  <c r="BE163"/>
  <c r="T163"/>
  <c r="R163"/>
  <c r="P163"/>
  <c r="BI162"/>
  <c r="BH162"/>
  <c r="BG162"/>
  <c r="BE162"/>
  <c r="T162"/>
  <c r="R162"/>
  <c r="P162"/>
  <c r="BI161"/>
  <c r="BH161"/>
  <c r="BG161"/>
  <c r="BE161"/>
  <c r="T161"/>
  <c r="R161"/>
  <c r="P161"/>
  <c r="BI160"/>
  <c r="BH160"/>
  <c r="BG160"/>
  <c r="BE160"/>
  <c r="T160"/>
  <c r="R160"/>
  <c r="P160"/>
  <c r="BI149"/>
  <c r="BH149"/>
  <c r="BG149"/>
  <c r="BE149"/>
  <c r="T149"/>
  <c r="R149"/>
  <c r="P149"/>
  <c r="BI145"/>
  <c r="BH145"/>
  <c r="BG145"/>
  <c r="BE145"/>
  <c r="T145"/>
  <c r="R145"/>
  <c r="P145"/>
  <c r="BI142"/>
  <c r="BH142"/>
  <c r="BG142"/>
  <c r="BE142"/>
  <c r="T142"/>
  <c r="R142"/>
  <c r="P142"/>
  <c r="BI137"/>
  <c r="BH137"/>
  <c r="BG137"/>
  <c r="BE137"/>
  <c r="T137"/>
  <c r="T136"/>
  <c r="R137"/>
  <c r="R136"/>
  <c r="P137"/>
  <c r="P136"/>
  <c r="F128"/>
  <c r="E126"/>
  <c r="F89"/>
  <c r="E87"/>
  <c r="J24"/>
  <c r="E24"/>
  <c r="J131"/>
  <c r="J23"/>
  <c r="J21"/>
  <c r="E21"/>
  <c r="J130"/>
  <c r="J20"/>
  <c r="J18"/>
  <c r="E18"/>
  <c r="F92"/>
  <c r="J17"/>
  <c r="J15"/>
  <c r="E15"/>
  <c r="F91"/>
  <c r="J14"/>
  <c r="J12"/>
  <c r="J128"/>
  <c r="E7"/>
  <c r="E85"/>
  <c i="1" r="L90"/>
  <c r="AM90"/>
  <c r="AM89"/>
  <c r="L89"/>
  <c r="AM87"/>
  <c r="L87"/>
  <c r="L85"/>
  <c r="L84"/>
  <c i="2" r="J330"/>
  <c r="J218"/>
  <c r="J162"/>
  <c r="J243"/>
  <c r="J229"/>
  <c r="BK264"/>
  <c r="BK213"/>
  <c r="BK388"/>
  <c r="J237"/>
  <c r="J189"/>
  <c r="J392"/>
  <c i="3" r="J186"/>
  <c r="J207"/>
  <c r="J134"/>
  <c r="J183"/>
  <c r="J170"/>
  <c r="J130"/>
  <c i="5" r="BK167"/>
  <c r="J138"/>
  <c r="J185"/>
  <c r="J162"/>
  <c r="J172"/>
  <c r="J129"/>
  <c r="J181"/>
  <c r="J151"/>
  <c r="J189"/>
  <c r="BK199"/>
  <c r="J171"/>
  <c r="J139"/>
  <c r="BK141"/>
  <c i="6" r="J157"/>
  <c r="J151"/>
  <c r="BK135"/>
  <c r="BK124"/>
  <c i="7" r="J232"/>
  <c r="J186"/>
  <c r="J237"/>
  <c r="J174"/>
  <c r="J283"/>
  <c r="J277"/>
  <c r="BK274"/>
  <c r="BK270"/>
  <c r="J265"/>
  <c r="BK218"/>
  <c r="BK209"/>
  <c r="J197"/>
  <c r="BK192"/>
  <c r="BK246"/>
  <c r="BK235"/>
  <c r="J213"/>
  <c r="BK180"/>
  <c r="J161"/>
  <c r="BK259"/>
  <c r="J256"/>
  <c r="BK206"/>
  <c r="J134"/>
  <c r="J259"/>
  <c r="J202"/>
  <c r="BK174"/>
  <c r="J162"/>
  <c r="J270"/>
  <c r="J253"/>
  <c i="8" r="J135"/>
  <c r="BK145"/>
  <c r="J128"/>
  <c i="9" r="J125"/>
  <c i="2" r="J336"/>
  <c r="BK229"/>
  <c r="J381"/>
  <c r="BK312"/>
  <c r="J224"/>
  <c r="BK382"/>
  <c r="J245"/>
  <c r="J204"/>
  <c r="BK425"/>
  <c r="J374"/>
  <c r="J309"/>
  <c r="BK241"/>
  <c r="J160"/>
  <c r="J303"/>
  <c r="BK228"/>
  <c i="3" r="J200"/>
  <c r="J218"/>
  <c r="J214"/>
  <c r="BK213"/>
  <c r="BK163"/>
  <c r="J215"/>
  <c r="BK182"/>
  <c r="J196"/>
  <c r="J230"/>
  <c r="BK161"/>
  <c r="BK148"/>
  <c r="BK164"/>
  <c r="BK139"/>
  <c r="BK165"/>
  <c i="4" r="BK131"/>
  <c r="J173"/>
  <c r="J169"/>
  <c r="J143"/>
  <c r="BK170"/>
  <c r="J170"/>
  <c r="BK161"/>
  <c r="J154"/>
  <c r="J178"/>
  <c r="BK154"/>
  <c i="5" r="J130"/>
  <c r="BK170"/>
  <c r="BK155"/>
  <c r="J194"/>
  <c r="BK147"/>
  <c r="BK175"/>
  <c r="BK152"/>
  <c r="J132"/>
  <c r="J160"/>
  <c r="BK160"/>
  <c r="J167"/>
  <c i="6" r="BK133"/>
  <c r="J128"/>
  <c r="BK139"/>
  <c r="BK134"/>
  <c r="J143"/>
  <c i="7" r="J142"/>
  <c r="BK283"/>
  <c r="J235"/>
  <c r="J146"/>
  <c i="9" r="J121"/>
  <c r="J120"/>
  <c i="2" r="BK267"/>
  <c r="BK224"/>
  <c r="BK391"/>
  <c r="J350"/>
  <c r="J234"/>
  <c r="J169"/>
  <c r="J312"/>
  <c r="BK240"/>
  <c r="BK163"/>
  <c r="BK341"/>
  <c r="BK250"/>
  <c r="J217"/>
  <c r="J391"/>
  <c r="BK271"/>
  <c r="BK215"/>
  <c r="BK259"/>
  <c r="J137"/>
  <c r="BK330"/>
  <c r="BK217"/>
  <c r="J435"/>
  <c r="J359"/>
  <c r="J281"/>
  <c r="BK184"/>
  <c r="BK142"/>
  <c r="J290"/>
  <c r="J163"/>
  <c i="3" r="J197"/>
  <c r="BK171"/>
  <c r="BK209"/>
  <c r="BK198"/>
  <c r="J164"/>
  <c r="BK168"/>
  <c r="J146"/>
  <c r="BK155"/>
  <c r="BK207"/>
  <c r="J143"/>
  <c r="J136"/>
  <c r="J142"/>
  <c r="BK210"/>
  <c r="BK201"/>
  <c r="J199"/>
  <c r="J156"/>
  <c r="BK195"/>
  <c i="4" r="J161"/>
  <c r="BK157"/>
  <c r="BK159"/>
  <c r="J145"/>
  <c r="J171"/>
  <c r="BK132"/>
  <c r="BK178"/>
  <c r="J139"/>
  <c r="J160"/>
  <c r="J175"/>
  <c r="BK168"/>
  <c i="5" r="BK189"/>
  <c r="J133"/>
  <c r="J174"/>
  <c r="J140"/>
  <c r="BK171"/>
  <c r="BK148"/>
  <c r="J177"/>
  <c r="J127"/>
  <c r="J144"/>
  <c r="BK166"/>
  <c i="6" r="BK151"/>
  <c r="BK143"/>
  <c r="J147"/>
  <c r="J124"/>
  <c i="7" r="BK202"/>
  <c r="BK155"/>
  <c r="BK277"/>
  <c r="BK232"/>
  <c r="J158"/>
  <c i="9" r="BK125"/>
  <c r="BK122"/>
  <c i="2" r="BK281"/>
  <c r="BK255"/>
  <c r="BK209"/>
  <c r="BK336"/>
  <c r="BK252"/>
  <c r="J425"/>
  <c r="BK349"/>
  <c r="BK232"/>
  <c r="BK137"/>
  <c r="J416"/>
  <c r="J394"/>
  <c r="BK251"/>
  <c r="J172"/>
  <c r="BK296"/>
  <c i="3" r="J191"/>
  <c r="J148"/>
  <c r="BK206"/>
  <c r="J179"/>
  <c r="BK169"/>
  <c r="J195"/>
  <c r="BK166"/>
  <c r="J201"/>
  <c r="J187"/>
  <c r="BK141"/>
  <c r="J139"/>
  <c r="J219"/>
  <c r="BK140"/>
  <c r="J162"/>
  <c r="J228"/>
  <c r="BK146"/>
  <c r="BK170"/>
  <c r="BK157"/>
  <c r="BK130"/>
  <c r="BK187"/>
  <c r="BK132"/>
  <c i="4" r="BK166"/>
  <c r="BK155"/>
  <c r="BK128"/>
  <c r="BK145"/>
  <c r="BK174"/>
  <c r="BK167"/>
  <c r="J174"/>
  <c r="J179"/>
  <c r="J152"/>
  <c r="J172"/>
  <c r="BK153"/>
  <c r="J176"/>
  <c r="J147"/>
  <c r="J155"/>
  <c i="5" r="BK172"/>
  <c r="J163"/>
  <c r="BK200"/>
  <c r="BK173"/>
  <c r="BK159"/>
  <c r="BK129"/>
  <c r="J180"/>
  <c r="BK190"/>
  <c r="J192"/>
  <c r="BK126"/>
  <c r="J141"/>
  <c r="BK184"/>
  <c r="J198"/>
  <c r="BK163"/>
  <c r="BK151"/>
  <c r="J179"/>
  <c i="6" r="BK147"/>
  <c r="J135"/>
  <c r="J139"/>
  <c r="J125"/>
  <c r="BK136"/>
  <c r="BK146"/>
  <c i="7" r="J218"/>
  <c r="BK215"/>
  <c r="BK134"/>
  <c r="BK231"/>
  <c r="J201"/>
  <c r="BK237"/>
  <c r="J206"/>
  <c r="BK258"/>
  <c i="8" r="J142"/>
  <c r="BK131"/>
  <c r="BK128"/>
  <c r="BK139"/>
  <c i="9" r="BK119"/>
  <c r="J119"/>
  <c i="2" r="BK268"/>
  <c r="BK245"/>
  <c r="BK392"/>
  <c r="BK317"/>
  <c r="J233"/>
  <c r="BK161"/>
  <c r="BK247"/>
  <c r="J161"/>
  <c r="J355"/>
  <c r="J262"/>
  <c r="BK174"/>
  <c r="J333"/>
  <c r="BK239"/>
  <c r="J216"/>
  <c r="J255"/>
  <c r="J346"/>
  <c r="J236"/>
  <c r="J149"/>
  <c r="J357"/>
  <c r="J264"/>
  <c r="J165"/>
  <c r="J284"/>
  <c r="BK160"/>
  <c i="3" r="J188"/>
  <c r="J149"/>
  <c r="J208"/>
  <c r="BK180"/>
  <c r="J210"/>
  <c r="J206"/>
  <c r="J157"/>
  <c r="J144"/>
  <c r="J180"/>
  <c r="J209"/>
  <c r="J165"/>
  <c r="BK149"/>
  <c r="BK136"/>
  <c r="J161"/>
  <c r="BK217"/>
  <c i="5" r="J166"/>
  <c r="BK130"/>
  <c r="BK185"/>
  <c r="BK194"/>
  <c r="BK168"/>
  <c r="J152"/>
  <c r="J199"/>
  <c r="BK139"/>
  <c r="J168"/>
  <c r="BK181"/>
  <c i="6" r="BK157"/>
  <c r="BK131"/>
  <c r="BK156"/>
  <c r="BK128"/>
  <c r="BK132"/>
  <c r="BK125"/>
  <c i="7" r="J222"/>
  <c r="BK169"/>
  <c r="BK241"/>
  <c r="BK162"/>
  <c r="J163"/>
  <c i="8" r="J139"/>
  <c i="9" r="J123"/>
  <c i="2" r="BK238"/>
  <c r="J168"/>
  <c r="BK404"/>
  <c r="J310"/>
  <c r="BK346"/>
  <c r="BK260"/>
  <c r="BK218"/>
  <c r="BK234"/>
  <c r="J385"/>
  <c r="BK246"/>
  <c r="J213"/>
  <c r="BK377"/>
  <c r="J306"/>
  <c r="J178"/>
  <c r="BK326"/>
  <c r="J267"/>
  <c i="3" r="BK208"/>
  <c r="J172"/>
  <c r="BK200"/>
  <c r="BK219"/>
  <c r="J167"/>
  <c r="BK222"/>
  <c r="J153"/>
  <c r="J190"/>
  <c r="BK211"/>
  <c r="J132"/>
  <c r="J141"/>
  <c r="J176"/>
  <c r="J198"/>
  <c r="BK144"/>
  <c r="J166"/>
  <c r="J140"/>
  <c r="BK205"/>
  <c r="BK150"/>
  <c i="4" r="BK173"/>
  <c r="BK151"/>
  <c r="J163"/>
  <c r="J128"/>
  <c r="J149"/>
  <c r="BK163"/>
  <c r="J153"/>
  <c r="J131"/>
  <c r="J156"/>
  <c r="BK146"/>
  <c r="BK139"/>
  <c i="5" r="BK188"/>
  <c r="BK140"/>
  <c r="BK165"/>
  <c r="BK136"/>
  <c r="J191"/>
  <c r="BK156"/>
  <c r="J178"/>
  <c r="J159"/>
  <c r="BK144"/>
  <c r="J200"/>
  <c r="BK162"/>
  <c r="BK192"/>
  <c r="J147"/>
  <c r="J173"/>
  <c i="6" r="J146"/>
  <c r="BK154"/>
  <c r="BK150"/>
  <c r="J142"/>
  <c i="7" r="J135"/>
  <c r="BK173"/>
  <c r="J246"/>
  <c r="BK249"/>
  <c r="J150"/>
  <c i="8" r="BK135"/>
  <c i="9" r="BK123"/>
  <c i="2" r="BK306"/>
  <c r="BK214"/>
  <c r="BK370"/>
  <c r="J250"/>
  <c r="J209"/>
  <c r="BK168"/>
  <c r="J256"/>
  <c r="BK216"/>
  <c r="BK145"/>
  <c r="J349"/>
  <c r="BK244"/>
  <c r="J214"/>
  <c r="J404"/>
  <c r="BK275"/>
  <c r="J240"/>
  <c r="BK284"/>
  <c r="J235"/>
  <c r="BK433"/>
  <c r="J252"/>
  <c r="J219"/>
  <c r="J433"/>
  <c r="BK353"/>
  <c r="J242"/>
  <c r="BK365"/>
  <c r="BK293"/>
  <c r="BK169"/>
  <c i="3" r="BK189"/>
  <c r="J227"/>
  <c r="BK199"/>
  <c r="J184"/>
  <c r="BK191"/>
  <c r="BK202"/>
  <c r="BK147"/>
  <c r="J211"/>
  <c r="BK184"/>
  <c r="BK162"/>
  <c r="J205"/>
  <c r="BK167"/>
  <c r="BK197"/>
  <c r="BK186"/>
  <c r="J147"/>
  <c r="J202"/>
  <c i="4" r="J162"/>
  <c r="J132"/>
  <c r="BK172"/>
  <c r="BK171"/>
  <c r="BK176"/>
  <c r="BK143"/>
  <c r="BK175"/>
  <c r="J151"/>
  <c r="J157"/>
  <c r="BK147"/>
  <c r="BK140"/>
  <c i="5" r="J190"/>
  <c r="J156"/>
  <c r="BK198"/>
  <c r="BK161"/>
  <c r="BK133"/>
  <c r="J175"/>
  <c r="BK174"/>
  <c r="J196"/>
  <c r="J157"/>
  <c r="BK179"/>
  <c r="BK158"/>
  <c r="BK180"/>
  <c i="6" r="J136"/>
  <c r="BK138"/>
  <c r="J150"/>
  <c r="BK142"/>
  <c i="7" r="BK135"/>
  <c r="BK138"/>
  <c r="J241"/>
  <c r="BK228"/>
  <c r="BK201"/>
  <c r="BK163"/>
  <c r="J138"/>
  <c r="J274"/>
  <c r="J258"/>
  <c r="J215"/>
  <c r="J192"/>
  <c r="J131"/>
  <c r="BK213"/>
  <c r="J180"/>
  <c r="J169"/>
  <c r="BK161"/>
  <c r="BK265"/>
  <c r="J203"/>
  <c i="8" r="J121"/>
  <c r="BK142"/>
  <c i="2" r="BK256"/>
  <c r="BK219"/>
  <c r="J377"/>
  <c r="J261"/>
  <c r="BK172"/>
  <c r="J246"/>
  <c r="BK149"/>
  <c r="BK359"/>
  <c r="BK290"/>
  <c r="J184"/>
  <c r="BK385"/>
  <c r="J259"/>
  <c r="BK235"/>
  <c r="BK189"/>
  <c i="3" r="BK183"/>
  <c r="J185"/>
  <c r="BK188"/>
  <c r="J222"/>
  <c r="J171"/>
  <c r="BK190"/>
  <c r="BK228"/>
  <c r="J163"/>
  <c r="BK227"/>
  <c r="BK216"/>
  <c r="BK145"/>
  <c i="5" r="BK164"/>
  <c r="J128"/>
  <c r="J169"/>
  <c r="BK193"/>
  <c r="BK132"/>
  <c r="BK157"/>
  <c i="7" r="BK150"/>
  <c r="BK197"/>
  <c r="BK222"/>
  <c i="8" r="J131"/>
  <c i="9" r="BK121"/>
  <c i="2" r="BK261"/>
  <c r="J215"/>
  <c r="J353"/>
  <c r="J248"/>
  <c r="BK196"/>
  <c r="J370"/>
  <c r="BK249"/>
  <c r="BK204"/>
  <c r="J366"/>
  <c r="J241"/>
  <c r="BK186"/>
  <c r="J388"/>
  <c r="BK278"/>
  <c r="J238"/>
  <c r="BK288"/>
  <c r="J247"/>
  <c r="BK424"/>
  <c r="BK300"/>
  <c r="J225"/>
  <c r="J196"/>
  <c r="BK355"/>
  <c r="BK243"/>
  <c r="J145"/>
  <c r="J288"/>
  <c i="3" r="J169"/>
  <c r="BK185"/>
  <c r="BK143"/>
  <c r="BK153"/>
  <c r="J216"/>
  <c i="4" r="BK135"/>
  <c r="J146"/>
  <c r="J148"/>
  <c r="J166"/>
  <c r="J140"/>
  <c r="BK169"/>
  <c r="BK136"/>
  <c r="BK165"/>
  <c r="J165"/>
  <c r="BK148"/>
  <c r="BK162"/>
  <c i="5" r="BK191"/>
  <c r="BK137"/>
  <c r="J188"/>
  <c r="J148"/>
  <c r="J170"/>
  <c r="J131"/>
  <c r="BK128"/>
  <c r="J193"/>
  <c r="J136"/>
  <c r="BK178"/>
  <c r="J126"/>
  <c i="6" r="J138"/>
  <c r="J154"/>
  <c r="J137"/>
  <c r="BK137"/>
  <c r="J132"/>
  <c r="J156"/>
  <c i="7" r="BK146"/>
  <c r="J209"/>
  <c r="BK131"/>
  <c r="BK165"/>
  <c r="J249"/>
  <c i="8" r="J145"/>
  <c r="BK121"/>
  <c i="9" r="BK124"/>
  <c i="2" r="BK309"/>
  <c r="BK233"/>
  <c r="BK394"/>
  <c r="BK310"/>
  <c r="J232"/>
  <c r="J186"/>
  <c r="J296"/>
  <c r="BK225"/>
  <c r="J201"/>
  <c r="BK413"/>
  <c r="J326"/>
  <c r="BK236"/>
  <c r="BK178"/>
  <c r="BK350"/>
  <c r="BK237"/>
  <c r="J193"/>
  <c r="BK435"/>
  <c r="J323"/>
  <c r="J221"/>
  <c r="J421"/>
  <c r="BK381"/>
  <c r="BK248"/>
  <c r="BK366"/>
  <c r="J271"/>
  <c r="J142"/>
  <c i="3" r="BK176"/>
  <c r="BK134"/>
  <c r="J182"/>
  <c r="J217"/>
  <c r="J212"/>
  <c r="BK214"/>
  <c r="J189"/>
  <c r="BK142"/>
  <c r="J168"/>
  <c r="BK218"/>
  <c r="BK230"/>
  <c r="BK215"/>
  <c r="BK225"/>
  <c r="J145"/>
  <c r="J155"/>
  <c i="4" r="BK156"/>
  <c r="BK152"/>
  <c r="J159"/>
  <c r="BK160"/>
  <c r="J136"/>
  <c r="BK149"/>
  <c r="J168"/>
  <c r="J167"/>
  <c i="5" r="J165"/>
  <c r="BK131"/>
  <c r="J184"/>
  <c r="J137"/>
  <c r="J161"/>
  <c r="BK177"/>
  <c r="J155"/>
  <c r="BK138"/>
  <c r="BK169"/>
  <c r="BK196"/>
  <c r="BK127"/>
  <c r="J164"/>
  <c i="6" r="BK159"/>
  <c r="BK130"/>
  <c r="J133"/>
  <c r="J134"/>
  <c i="7" r="BK256"/>
  <c r="BK203"/>
  <c r="BK142"/>
  <c r="BK186"/>
  <c r="J231"/>
  <c r="J155"/>
  <c i="9" r="J122"/>
  <c i="2" r="J382"/>
  <c r="J239"/>
  <c r="BK416"/>
  <c r="BK333"/>
  <c r="J244"/>
  <c r="BK193"/>
  <c r="J278"/>
  <c r="J228"/>
  <c r="J174"/>
  <c r="J365"/>
  <c r="BK323"/>
  <c r="J260"/>
  <c r="BK201"/>
  <c r="BK421"/>
  <c r="J293"/>
  <c r="J249"/>
  <c r="J424"/>
  <c r="BK374"/>
  <c r="J275"/>
  <c r="BK212"/>
  <c r="BK162"/>
  <c r="J268"/>
  <c r="BK221"/>
  <c r="J341"/>
  <c r="J251"/>
  <c r="BK165"/>
  <c r="J317"/>
  <c r="BK242"/>
  <c r="BK357"/>
  <c i="1" r="AS94"/>
  <c i="2" r="J413"/>
  <c r="BK303"/>
  <c r="J212"/>
  <c r="J300"/>
  <c r="BK262"/>
  <c i="3" r="BK158"/>
  <c r="BK196"/>
  <c r="J213"/>
  <c r="J158"/>
  <c r="BK156"/>
  <c r="BK212"/>
  <c r="J150"/>
  <c r="J225"/>
  <c r="BK179"/>
  <c r="BK172"/>
  <c i="4" r="BK179"/>
  <c r="J135"/>
  <c i="5" r="J158"/>
  <c i="6" r="J131"/>
  <c r="J159"/>
  <c r="J130"/>
  <c i="7" r="BK253"/>
  <c r="BK158"/>
  <c r="J228"/>
  <c r="J173"/>
  <c r="J165"/>
  <c i="9" r="BK120"/>
  <c r="J124"/>
  <c i="2" l="1" r="R141"/>
  <c r="T263"/>
  <c r="P358"/>
  <c i="3" r="BK154"/>
  <c r="J154"/>
  <c r="J104"/>
  <c r="BK226"/>
  <c r="J226"/>
  <c r="J106"/>
  <c i="4" r="T130"/>
  <c r="P150"/>
  <c r="T158"/>
  <c r="BK177"/>
  <c r="J177"/>
  <c r="J105"/>
  <c i="5" r="T183"/>
  <c r="T182"/>
  <c i="6" r="P129"/>
  <c i="7" r="P130"/>
  <c r="BK179"/>
  <c r="J179"/>
  <c r="J101"/>
  <c r="BK236"/>
  <c r="J236"/>
  <c r="J106"/>
  <c r="R257"/>
  <c i="8" r="BK120"/>
  <c r="BK119"/>
  <c r="BK118"/>
  <c r="J118"/>
  <c r="J96"/>
  <c i="2" r="T159"/>
  <c r="R188"/>
  <c r="T322"/>
  <c i="4" r="BK150"/>
  <c r="J150"/>
  <c r="J102"/>
  <c r="P164"/>
  <c i="5" r="P125"/>
  <c r="R176"/>
  <c r="P197"/>
  <c i="7" r="T179"/>
  <c r="P236"/>
  <c r="P257"/>
  <c i="8" r="T120"/>
  <c r="T119"/>
  <c r="T118"/>
  <c i="2" r="P141"/>
  <c i="3" r="T181"/>
  <c i="4" r="R144"/>
  <c r="T164"/>
  <c i="7" r="BK141"/>
  <c r="J141"/>
  <c r="J99"/>
  <c r="P164"/>
  <c r="T217"/>
  <c r="BK257"/>
  <c r="J257"/>
  <c r="J107"/>
  <c i="2" r="P164"/>
  <c r="T220"/>
  <c i="3" r="P181"/>
  <c i="5" r="R125"/>
  <c r="R124"/>
  <c r="P176"/>
  <c i="6" r="BK123"/>
  <c r="T123"/>
  <c r="R155"/>
  <c i="7" r="P179"/>
  <c r="BK264"/>
  <c r="J264"/>
  <c r="J108"/>
  <c i="2" r="BK159"/>
  <c r="J159"/>
  <c r="J100"/>
  <c r="BK188"/>
  <c r="J188"/>
  <c r="J107"/>
  <c r="T188"/>
  <c r="BK393"/>
  <c r="J393"/>
  <c r="J113"/>
  <c i="3" r="P138"/>
  <c r="T138"/>
  <c r="R226"/>
  <c i="6" r="R123"/>
  <c r="P155"/>
  <c i="7" r="R179"/>
  <c r="T264"/>
  <c i="2" r="T141"/>
  <c r="T135"/>
  <c r="BK263"/>
  <c r="J263"/>
  <c r="J109"/>
  <c r="T358"/>
  <c i="3" r="R181"/>
  <c i="7" r="R141"/>
  <c r="R217"/>
  <c i="2" r="T164"/>
  <c r="R220"/>
  <c r="T393"/>
  <c i="3" r="R154"/>
  <c r="T226"/>
  <c i="4" r="P130"/>
  <c r="T150"/>
  <c r="P158"/>
  <c r="P177"/>
  <c i="5" r="P183"/>
  <c r="P182"/>
  <c r="T197"/>
  <c i="6" r="BK129"/>
  <c r="J129"/>
  <c r="J99"/>
  <c r="T155"/>
  <c i="7" r="T130"/>
  <c r="R164"/>
  <c r="P217"/>
  <c r="R264"/>
  <c i="8" r="P120"/>
  <c r="P119"/>
  <c r="P118"/>
  <c i="1" r="AU101"/>
  <c i="2" r="BK141"/>
  <c r="J141"/>
  <c r="J99"/>
  <c r="BK220"/>
  <c r="J220"/>
  <c r="J108"/>
  <c r="P322"/>
  <c r="P393"/>
  <c i="3" r="P154"/>
  <c r="P226"/>
  <c i="4" r="BK144"/>
  <c r="J144"/>
  <c r="J101"/>
  <c r="BK164"/>
  <c r="J164"/>
  <c r="J104"/>
  <c r="T177"/>
  <c i="5" r="T125"/>
  <c r="T124"/>
  <c r="T176"/>
  <c i="6" r="R129"/>
  <c r="R122"/>
  <c r="R121"/>
  <c i="9" r="BK118"/>
  <c r="J118"/>
  <c r="J97"/>
  <c i="2" r="P159"/>
  <c r="R263"/>
  <c r="R358"/>
  <c i="4" r="P144"/>
  <c r="BK158"/>
  <c r="J158"/>
  <c r="J103"/>
  <c i="7" r="P141"/>
  <c r="P129"/>
  <c r="BK164"/>
  <c r="J164"/>
  <c r="J100"/>
  <c r="R236"/>
  <c r="T257"/>
  <c i="8" r="R120"/>
  <c r="R119"/>
  <c r="R118"/>
  <c i="2" r="R164"/>
  <c r="P263"/>
  <c r="R322"/>
  <c i="3" r="BK138"/>
  <c r="J138"/>
  <c r="J103"/>
  <c r="R138"/>
  <c r="R137"/>
  <c r="R127"/>
  <c i="4" r="R130"/>
  <c r="T144"/>
  <c r="R164"/>
  <c i="5" r="BK183"/>
  <c r="R197"/>
  <c i="6" r="T129"/>
  <c r="T122"/>
  <c r="T121"/>
  <c i="7" r="BK130"/>
  <c r="J130"/>
  <c r="J98"/>
  <c r="T141"/>
  <c r="BK217"/>
  <c r="BK216"/>
  <c r="J216"/>
  <c r="J104"/>
  <c r="P264"/>
  <c i="9" r="P118"/>
  <c r="P117"/>
  <c i="1" r="AU102"/>
  <c i="2" r="BK164"/>
  <c r="J164"/>
  <c r="J101"/>
  <c r="P220"/>
  <c r="BK358"/>
  <c r="J358"/>
  <c r="J112"/>
  <c i="3" r="T154"/>
  <c i="4" r="BK130"/>
  <c r="J130"/>
  <c r="J100"/>
  <c r="R150"/>
  <c r="R158"/>
  <c r="R177"/>
  <c i="5" r="R183"/>
  <c r="R182"/>
  <c i="6" r="P123"/>
  <c r="BK155"/>
  <c r="J155"/>
  <c r="J100"/>
  <c i="7" r="R130"/>
  <c r="R129"/>
  <c r="T164"/>
  <c r="T236"/>
  <c i="9" r="T118"/>
  <c r="T117"/>
  <c i="2" r="R159"/>
  <c r="P188"/>
  <c r="BK322"/>
  <c r="J322"/>
  <c r="J111"/>
  <c r="R393"/>
  <c i="3" r="BK181"/>
  <c r="J181"/>
  <c r="J105"/>
  <c i="5" r="BK125"/>
  <c r="J125"/>
  <c r="J98"/>
  <c r="BK176"/>
  <c r="J176"/>
  <c r="J99"/>
  <c r="BK197"/>
  <c r="J197"/>
  <c r="J103"/>
  <c i="9" r="R118"/>
  <c r="R117"/>
  <c i="3" r="BK131"/>
  <c r="J131"/>
  <c r="J99"/>
  <c i="2" r="BK136"/>
  <c r="BK434"/>
  <c r="J434"/>
  <c r="J114"/>
  <c r="BK177"/>
  <c r="J177"/>
  <c r="J103"/>
  <c i="5" r="BK195"/>
  <c r="J195"/>
  <c r="J102"/>
  <c i="7" r="BK212"/>
  <c r="J212"/>
  <c r="J102"/>
  <c i="2" r="BK183"/>
  <c r="J183"/>
  <c r="J104"/>
  <c i="3" r="BK135"/>
  <c r="J135"/>
  <c r="J101"/>
  <c i="2" r="BK173"/>
  <c r="J173"/>
  <c r="J102"/>
  <c i="3" r="BK129"/>
  <c r="J129"/>
  <c r="J98"/>
  <c r="BK133"/>
  <c r="J133"/>
  <c r="J100"/>
  <c i="4" r="BK127"/>
  <c r="J127"/>
  <c r="J98"/>
  <c i="7" r="BK214"/>
  <c r="J214"/>
  <c r="J103"/>
  <c i="2" r="BK311"/>
  <c r="J311"/>
  <c r="J110"/>
  <c i="3" r="BK229"/>
  <c r="J229"/>
  <c r="J107"/>
  <c i="6" r="BK158"/>
  <c r="J158"/>
  <c r="J101"/>
  <c i="2" r="BK185"/>
  <c r="J185"/>
  <c r="J105"/>
  <c i="9" r="BF119"/>
  <c r="J114"/>
  <c i="8" r="J119"/>
  <c r="J97"/>
  <c r="J120"/>
  <c r="J98"/>
  <c i="9" r="J89"/>
  <c r="F113"/>
  <c r="BF120"/>
  <c r="BF123"/>
  <c r="BF125"/>
  <c r="F92"/>
  <c r="BF121"/>
  <c r="BF124"/>
  <c r="E85"/>
  <c r="J91"/>
  <c r="BF122"/>
  <c i="8" r="F91"/>
  <c r="BF145"/>
  <c i="7" r="J217"/>
  <c r="J105"/>
  <c i="8" r="J92"/>
  <c r="F115"/>
  <c r="BF128"/>
  <c r="E108"/>
  <c r="BF121"/>
  <c r="BF135"/>
  <c r="J114"/>
  <c r="BF142"/>
  <c r="BF131"/>
  <c r="J112"/>
  <c r="BF139"/>
  <c i="7" r="BE150"/>
  <c r="BE165"/>
  <c r="BE174"/>
  <c r="J91"/>
  <c r="F92"/>
  <c r="J125"/>
  <c r="BE215"/>
  <c r="BE201"/>
  <c r="F124"/>
  <c r="BE142"/>
  <c r="BE158"/>
  <c r="BE222"/>
  <c r="BE241"/>
  <c r="BE246"/>
  <c i="6" r="J123"/>
  <c r="J98"/>
  <c i="7" r="BE203"/>
  <c r="BE249"/>
  <c r="BE258"/>
  <c r="BE274"/>
  <c r="BE277"/>
  <c r="E118"/>
  <c r="BE161"/>
  <c r="BE169"/>
  <c r="BE180"/>
  <c r="BE197"/>
  <c r="BE162"/>
  <c r="BE163"/>
  <c r="BE213"/>
  <c r="BE228"/>
  <c r="BE155"/>
  <c r="BE206"/>
  <c r="BE218"/>
  <c r="BE253"/>
  <c r="BE259"/>
  <c r="BE265"/>
  <c r="BE270"/>
  <c r="BE283"/>
  <c r="BE232"/>
  <c r="BE235"/>
  <c r="BE138"/>
  <c r="BE186"/>
  <c r="BE192"/>
  <c r="BE202"/>
  <c r="BE131"/>
  <c r="BE134"/>
  <c r="BE135"/>
  <c r="BE146"/>
  <c r="BE209"/>
  <c r="BE256"/>
  <c r="J89"/>
  <c r="BE173"/>
  <c r="BE231"/>
  <c r="BE237"/>
  <c i="5" r="T123"/>
  <c i="6" r="F118"/>
  <c r="BF134"/>
  <c r="BF136"/>
  <c r="BF150"/>
  <c i="5" r="J183"/>
  <c r="J101"/>
  <c i="6" r="J91"/>
  <c r="BF131"/>
  <c r="BF146"/>
  <c r="BF159"/>
  <c r="BF135"/>
  <c r="BF156"/>
  <c r="BF151"/>
  <c r="E111"/>
  <c r="J118"/>
  <c r="BF128"/>
  <c r="BF138"/>
  <c r="BF143"/>
  <c i="5" r="BK124"/>
  <c r="J124"/>
  <c r="J97"/>
  <c i="6" r="J89"/>
  <c r="BF125"/>
  <c r="BF139"/>
  <c r="BF147"/>
  <c r="F117"/>
  <c r="BF124"/>
  <c r="BF137"/>
  <c r="BF132"/>
  <c r="BF157"/>
  <c r="BF130"/>
  <c r="BF133"/>
  <c r="BF142"/>
  <c r="BF154"/>
  <c i="5" r="J120"/>
  <c r="BF147"/>
  <c r="BF152"/>
  <c r="BF159"/>
  <c r="BF161"/>
  <c r="BF171"/>
  <c r="BF191"/>
  <c r="BF194"/>
  <c r="J89"/>
  <c r="F119"/>
  <c r="BF131"/>
  <c r="BF133"/>
  <c r="BF144"/>
  <c r="BF155"/>
  <c r="BF169"/>
  <c r="BF184"/>
  <c i="4" r="BK129"/>
  <c r="J129"/>
  <c r="J99"/>
  <c i="5" r="BF164"/>
  <c r="BF165"/>
  <c r="BF166"/>
  <c r="E113"/>
  <c r="BF139"/>
  <c r="BF172"/>
  <c r="BF174"/>
  <c r="BF181"/>
  <c r="BF185"/>
  <c r="BF189"/>
  <c r="BF193"/>
  <c r="BF130"/>
  <c r="BF148"/>
  <c r="BF188"/>
  <c r="BF137"/>
  <c r="BF138"/>
  <c r="BF170"/>
  <c r="BF178"/>
  <c r="BF190"/>
  <c r="BF168"/>
  <c r="BF175"/>
  <c r="BF180"/>
  <c r="J91"/>
  <c r="BF127"/>
  <c r="BF140"/>
  <c r="BF151"/>
  <c r="BF192"/>
  <c r="BF177"/>
  <c r="BF196"/>
  <c r="BF198"/>
  <c r="BF199"/>
  <c r="BF200"/>
  <c r="BF126"/>
  <c r="BF128"/>
  <c r="BF129"/>
  <c r="BF132"/>
  <c r="BF141"/>
  <c r="BF156"/>
  <c r="BF162"/>
  <c r="BF163"/>
  <c r="BF167"/>
  <c r="BF179"/>
  <c r="F92"/>
  <c r="BF136"/>
  <c r="BF157"/>
  <c r="BF158"/>
  <c r="BF160"/>
  <c r="BF173"/>
  <c i="4" r="F92"/>
  <c r="BF136"/>
  <c r="BF145"/>
  <c i="3" r="BK137"/>
  <c r="J137"/>
  <c r="J102"/>
  <c i="4" r="J119"/>
  <c r="BF143"/>
  <c r="BF152"/>
  <c r="BF169"/>
  <c r="BF179"/>
  <c r="J92"/>
  <c r="BF161"/>
  <c r="BF168"/>
  <c r="BF173"/>
  <c r="BF174"/>
  <c r="BF176"/>
  <c r="BF155"/>
  <c r="J121"/>
  <c r="BF131"/>
  <c r="BF135"/>
  <c r="BF147"/>
  <c r="BF166"/>
  <c r="BF172"/>
  <c r="E85"/>
  <c r="BF132"/>
  <c r="BF175"/>
  <c r="BF128"/>
  <c r="BF139"/>
  <c r="BF153"/>
  <c r="F91"/>
  <c r="BF146"/>
  <c r="BF149"/>
  <c r="BF156"/>
  <c r="BF157"/>
  <c r="BF160"/>
  <c r="BF154"/>
  <c r="BF165"/>
  <c r="BF167"/>
  <c r="BF171"/>
  <c r="BF148"/>
  <c r="BF151"/>
  <c r="BF159"/>
  <c r="BF163"/>
  <c r="BF178"/>
  <c r="BF140"/>
  <c r="BF162"/>
  <c r="BF170"/>
  <c i="2" r="J136"/>
  <c r="J98"/>
  <c i="3" r="J123"/>
  <c r="BF130"/>
  <c r="BF144"/>
  <c r="BF145"/>
  <c r="BF146"/>
  <c r="BF147"/>
  <c r="BF212"/>
  <c r="E85"/>
  <c r="BF134"/>
  <c r="BF148"/>
  <c r="BF182"/>
  <c r="BF200"/>
  <c r="BF205"/>
  <c r="BF208"/>
  <c r="BF215"/>
  <c r="BF218"/>
  <c r="BF219"/>
  <c r="BF228"/>
  <c r="BF230"/>
  <c r="BF140"/>
  <c r="BF167"/>
  <c r="BF188"/>
  <c r="BF209"/>
  <c r="BF213"/>
  <c r="BF217"/>
  <c r="BF139"/>
  <c r="BF142"/>
  <c r="BF143"/>
  <c r="BF150"/>
  <c r="BF155"/>
  <c r="BF157"/>
  <c r="BF163"/>
  <c r="BF170"/>
  <c r="BF222"/>
  <c r="F91"/>
  <c r="BF197"/>
  <c r="BF211"/>
  <c r="BF225"/>
  <c r="BF227"/>
  <c r="J124"/>
  <c r="BF153"/>
  <c r="BF164"/>
  <c r="BF166"/>
  <c r="BF168"/>
  <c r="BF171"/>
  <c r="BF176"/>
  <c r="BF202"/>
  <c r="BF216"/>
  <c r="F92"/>
  <c r="BF156"/>
  <c r="BF161"/>
  <c r="BF169"/>
  <c r="BF172"/>
  <c r="BF179"/>
  <c r="BF141"/>
  <c r="BF158"/>
  <c r="BF184"/>
  <c r="BF190"/>
  <c i="2" r="BK187"/>
  <c r="J187"/>
  <c r="J106"/>
  <c i="3" r="BF132"/>
  <c r="BF199"/>
  <c r="BF207"/>
  <c r="J121"/>
  <c r="BF185"/>
  <c r="BF187"/>
  <c r="BF196"/>
  <c r="BF201"/>
  <c r="BF206"/>
  <c r="BF149"/>
  <c r="BF165"/>
  <c r="BF189"/>
  <c r="BF191"/>
  <c r="BF210"/>
  <c r="BF136"/>
  <c r="BF162"/>
  <c r="BF180"/>
  <c r="BF183"/>
  <c r="BF186"/>
  <c r="BF195"/>
  <c r="BF198"/>
  <c r="BF214"/>
  <c i="2" r="BF145"/>
  <c r="BF214"/>
  <c r="BF217"/>
  <c r="BF238"/>
  <c r="BF240"/>
  <c r="BF374"/>
  <c r="BF377"/>
  <c r="BF382"/>
  <c r="BF435"/>
  <c r="J92"/>
  <c r="F130"/>
  <c r="BF168"/>
  <c r="BF178"/>
  <c r="BF213"/>
  <c r="BF233"/>
  <c r="BF236"/>
  <c r="BF245"/>
  <c r="BF247"/>
  <c r="BF256"/>
  <c r="BF290"/>
  <c r="BF312"/>
  <c r="BF370"/>
  <c r="BF385"/>
  <c r="BF391"/>
  <c r="BF341"/>
  <c r="BF349"/>
  <c r="BF404"/>
  <c r="BF424"/>
  <c r="J89"/>
  <c r="E124"/>
  <c r="BF162"/>
  <c r="BF196"/>
  <c r="BF215"/>
  <c r="BF216"/>
  <c r="BF237"/>
  <c r="BF239"/>
  <c r="BF248"/>
  <c r="BF288"/>
  <c r="BF306"/>
  <c r="BF309"/>
  <c r="BF357"/>
  <c r="BF394"/>
  <c r="BF416"/>
  <c r="BF425"/>
  <c r="BF433"/>
  <c r="J91"/>
  <c r="BF149"/>
  <c r="BF160"/>
  <c r="BF201"/>
  <c r="BF204"/>
  <c r="BF209"/>
  <c r="BF218"/>
  <c r="BF228"/>
  <c r="BF232"/>
  <c r="BF241"/>
  <c r="BF243"/>
  <c r="BF244"/>
  <c r="BF249"/>
  <c r="BF275"/>
  <c r="BF278"/>
  <c r="BF303"/>
  <c r="BF317"/>
  <c r="BF323"/>
  <c r="BF326"/>
  <c r="BF189"/>
  <c r="BF255"/>
  <c r="BF264"/>
  <c r="BF293"/>
  <c r="BF355"/>
  <c r="BF366"/>
  <c r="BF392"/>
  <c r="BF413"/>
  <c r="BF163"/>
  <c r="BF174"/>
  <c r="BF212"/>
  <c r="BF221"/>
  <c r="BF224"/>
  <c r="BF229"/>
  <c r="BF267"/>
  <c r="BF268"/>
  <c r="BF271"/>
  <c r="BF281"/>
  <c r="BF330"/>
  <c r="BF333"/>
  <c r="BF336"/>
  <c r="BF296"/>
  <c r="BF346"/>
  <c r="BF350"/>
  <c r="BF381"/>
  <c r="BF172"/>
  <c r="BF184"/>
  <c r="BF186"/>
  <c r="BF193"/>
  <c r="BF250"/>
  <c r="BF260"/>
  <c r="BF261"/>
  <c r="BF262"/>
  <c r="BF284"/>
  <c r="BF359"/>
  <c r="F131"/>
  <c r="BF142"/>
  <c r="BF165"/>
  <c r="BF169"/>
  <c r="BF219"/>
  <c r="BF225"/>
  <c r="BF235"/>
  <c r="BF251"/>
  <c r="BF252"/>
  <c r="BF300"/>
  <c r="BF388"/>
  <c r="BF421"/>
  <c r="BF137"/>
  <c r="BF161"/>
  <c r="BF234"/>
  <c r="BF242"/>
  <c r="BF246"/>
  <c r="BF259"/>
  <c r="BF310"/>
  <c r="BF353"/>
  <c r="BF365"/>
  <c r="J33"/>
  <c i="1" r="AV95"/>
  <c i="6" r="F36"/>
  <c i="1" r="BC99"/>
  <c i="8" r="F36"/>
  <c i="1" r="BC101"/>
  <c i="9" r="J33"/>
  <c i="1" r="AV102"/>
  <c i="3" r="J33"/>
  <c i="1" r="AV96"/>
  <c i="4" r="F35"/>
  <c i="1" r="BB97"/>
  <c i="5" r="J33"/>
  <c i="1" r="AV98"/>
  <c i="6" r="J33"/>
  <c i="1" r="AV99"/>
  <c i="8" r="F33"/>
  <c i="1" r="AZ101"/>
  <c i="9" r="F33"/>
  <c i="1" r="AZ102"/>
  <c i="3" r="F37"/>
  <c i="1" r="BD96"/>
  <c i="5" r="F37"/>
  <c i="1" r="BD98"/>
  <c i="6" r="F37"/>
  <c i="1" r="BD99"/>
  <c i="8" r="J33"/>
  <c i="1" r="AV101"/>
  <c i="9" r="F35"/>
  <c i="1" r="BB102"/>
  <c i="8" r="J30"/>
  <c i="2" r="F36"/>
  <c i="1" r="BC95"/>
  <c i="7" r="F37"/>
  <c i="1" r="BD100"/>
  <c i="3" r="F33"/>
  <c i="1" r="AZ96"/>
  <c i="4" r="F33"/>
  <c i="1" r="AZ97"/>
  <c i="4" r="F36"/>
  <c i="1" r="BC97"/>
  <c i="5" r="F35"/>
  <c i="1" r="BB98"/>
  <c i="8" r="F37"/>
  <c i="1" r="BD101"/>
  <c i="9" r="F37"/>
  <c i="1" r="BD102"/>
  <c i="3" r="F35"/>
  <c i="1" r="BB96"/>
  <c i="4" r="J33"/>
  <c i="1" r="AV97"/>
  <c i="5" r="F33"/>
  <c i="1" r="AZ98"/>
  <c i="6" r="F33"/>
  <c i="1" r="AZ99"/>
  <c i="7" r="F36"/>
  <c i="1" r="BC100"/>
  <c i="2" r="F33"/>
  <c i="1" r="AZ95"/>
  <c i="6" r="F35"/>
  <c i="1" r="BB99"/>
  <c i="8" r="F35"/>
  <c i="1" r="BB101"/>
  <c i="9" r="F36"/>
  <c i="1" r="BC102"/>
  <c i="2" r="F35"/>
  <c i="1" r="BB95"/>
  <c i="7" r="F35"/>
  <c i="1" r="BB100"/>
  <c i="3" r="F36"/>
  <c i="1" r="BC96"/>
  <c i="4" r="F37"/>
  <c i="1" r="BD97"/>
  <c i="5" r="F36"/>
  <c i="1" r="BC98"/>
  <c i="7" r="J34"/>
  <c i="1" r="AW100"/>
  <c i="2" r="F37"/>
  <c i="1" r="BD95"/>
  <c i="7" r="F34"/>
  <c i="1" r="BA100"/>
  <c i="7" l="1" r="P216"/>
  <c r="P128"/>
  <c i="1" r="AU100"/>
  <c i="7" r="T129"/>
  <c i="2" r="BK135"/>
  <c r="J135"/>
  <c r="J97"/>
  <c r="P187"/>
  <c i="4" r="P129"/>
  <c r="P125"/>
  <c i="1" r="AU97"/>
  <c i="5" r="R123"/>
  <c i="2" r="T187"/>
  <c r="T134"/>
  <c i="7" r="T216"/>
  <c i="5" r="BK182"/>
  <c r="J182"/>
  <c r="J100"/>
  <c i="2" r="R187"/>
  <c i="6" r="P122"/>
  <c r="P121"/>
  <c i="1" r="AU99"/>
  <c i="4" r="R129"/>
  <c r="R125"/>
  <c i="2" r="P135"/>
  <c r="P134"/>
  <c i="1" r="AU95"/>
  <c i="7" r="R216"/>
  <c r="R128"/>
  <c i="3" r="T137"/>
  <c r="T127"/>
  <c i="6" r="BK122"/>
  <c r="J122"/>
  <c r="J97"/>
  <c i="5" r="P124"/>
  <c r="P123"/>
  <c i="1" r="AU98"/>
  <c i="3" r="P137"/>
  <c r="P127"/>
  <c i="1" r="AU96"/>
  <c i="4" r="T129"/>
  <c r="T125"/>
  <c i="2" r="R135"/>
  <c r="R134"/>
  <c i="7" r="BK129"/>
  <c r="J129"/>
  <c r="J97"/>
  <c i="4" r="BK126"/>
  <c r="J126"/>
  <c r="J97"/>
  <c i="9" r="BK117"/>
  <c r="J117"/>
  <c r="J96"/>
  <c i="3" r="BK128"/>
  <c r="J128"/>
  <c r="J97"/>
  <c i="1" r="AG101"/>
  <c i="7" r="BK128"/>
  <c r="J128"/>
  <c i="5" r="BK123"/>
  <c r="J123"/>
  <c i="4" r="BK125"/>
  <c r="J125"/>
  <c r="J96"/>
  <c i="3" r="BK127"/>
  <c r="J127"/>
  <c i="2" r="BK134"/>
  <c r="J134"/>
  <c r="J96"/>
  <c i="4" r="F34"/>
  <c i="1" r="BA97"/>
  <c i="9" r="F34"/>
  <c i="1" r="BA102"/>
  <c i="4" r="J34"/>
  <c i="1" r="AW97"/>
  <c r="AT97"/>
  <c i="9" r="J34"/>
  <c i="1" r="AW102"/>
  <c r="AT102"/>
  <c r="BC94"/>
  <c r="W32"/>
  <c i="3" r="F34"/>
  <c i="1" r="BA96"/>
  <c i="2" r="J34"/>
  <c i="1" r="AW95"/>
  <c r="AT95"/>
  <c i="5" r="J30"/>
  <c i="1" r="AG98"/>
  <c i="7" r="J33"/>
  <c i="1" r="AV100"/>
  <c r="AT100"/>
  <c i="2" r="F34"/>
  <c i="1" r="BA95"/>
  <c i="3" r="J34"/>
  <c i="1" r="AW96"/>
  <c r="AT96"/>
  <c i="5" r="J34"/>
  <c i="1" r="AW98"/>
  <c r="AT98"/>
  <c r="BB94"/>
  <c r="W31"/>
  <c i="3" r="J30"/>
  <c i="1" r="AG96"/>
  <c i="6" r="F34"/>
  <c i="1" r="BA99"/>
  <c i="7" r="J30"/>
  <c i="1" r="AG100"/>
  <c i="8" r="F34"/>
  <c i="1" r="BA101"/>
  <c r="BD94"/>
  <c r="W33"/>
  <c i="6" r="J34"/>
  <c i="1" r="AW99"/>
  <c r="AT99"/>
  <c i="8" r="J34"/>
  <c i="1" r="AW101"/>
  <c r="AT101"/>
  <c r="AN101"/>
  <c i="5" r="F34"/>
  <c i="1" r="BA98"/>
  <c i="7" r="F33"/>
  <c i="1" r="AZ100"/>
  <c r="AZ94"/>
  <c r="W29"/>
  <c i="7" l="1" r="T128"/>
  <c i="6" r="BK121"/>
  <c r="J121"/>
  <c i="1" r="AN100"/>
  <c i="7" r="J96"/>
  <c i="8" r="J39"/>
  <c i="7" r="J39"/>
  <c i="1" r="AN98"/>
  <c i="5" r="J96"/>
  <c r="J39"/>
  <c i="1" r="AN96"/>
  <c i="3" r="J96"/>
  <c r="J39"/>
  <c i="9" r="J30"/>
  <c i="1" r="AG102"/>
  <c r="AX94"/>
  <c i="6" r="J30"/>
  <c i="1" r="AG99"/>
  <c r="AU94"/>
  <c r="AY94"/>
  <c r="BA94"/>
  <c r="AW94"/>
  <c r="AK30"/>
  <c r="AV94"/>
  <c r="AK29"/>
  <c i="4" r="J30"/>
  <c i="1" r="AG97"/>
  <c r="AN97"/>
  <c i="2" r="J30"/>
  <c i="1" r="AG95"/>
  <c i="9" l="1" r="J39"/>
  <c i="6" r="J39"/>
  <c r="J96"/>
  <c i="4" r="J39"/>
  <c i="2" r="J39"/>
  <c i="1" r="AN95"/>
  <c r="AN102"/>
  <c r="AN99"/>
  <c r="W30"/>
  <c r="AG94"/>
  <c r="AK26"/>
  <c r="AK35"/>
  <c r="AT94"/>
  <c l="1" r="AN94"/>
</calcChain>
</file>

<file path=xl/sharedStrings.xml><?xml version="1.0" encoding="utf-8"?>
<sst xmlns="http://schemas.openxmlformats.org/spreadsheetml/2006/main">
  <si>
    <t>Export Komplet</t>
  </si>
  <si>
    <t/>
  </si>
  <si>
    <t>2.0</t>
  </si>
  <si>
    <t>ZAMOK</t>
  </si>
  <si>
    <t>False</t>
  </si>
  <si>
    <t>{8801b8d2-07c7-4218-8d52-b085d854441c}</t>
  </si>
  <si>
    <t>0,01</t>
  </si>
  <si>
    <t>21</t>
  </si>
  <si>
    <t>12</t>
  </si>
  <si>
    <t>REKAPITULACE STAVBY</t>
  </si>
  <si>
    <t xml:space="preserve">v ---  níže se nacházejí doplnkové a pomocné údaje k sestavám  --- v</t>
  </si>
  <si>
    <t>Návod na vyplnění</t>
  </si>
  <si>
    <t>0,001</t>
  </si>
  <si>
    <t>Kód:</t>
  </si>
  <si>
    <t>IMPORT</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</si>
  <si>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</si>
  <si>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</si>
  <si>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LK 2024-024 - Opravy bytových jednotek OŘ Brno - Bílovice nad Svitavou</t>
  </si>
  <si>
    <t>KSO:</t>
  </si>
  <si>
    <t>CC-CZ:</t>
  </si>
  <si>
    <t>Místo:</t>
  </si>
  <si>
    <t xml:space="preserve"> </t>
  </si>
  <si>
    <t>Datum:</t>
  </si>
  <si>
    <t>14. 3. 2024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</si>
  <si>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</si>
  <si>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</si>
  <si>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</si>
  <si>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</si>
  <si>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</si>
  <si>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</si>
  <si>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</si>
  <si>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</si>
  <si>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</si>
  <si>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</si>
  <si>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</si>
  <si>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</si>
  <si>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</si>
  <si>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</si>
  <si>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</si>
  <si>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</si>
  <si>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</si>
  <si>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</si>
  <si>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</si>
  <si>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</si>
  <si>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</si>
  <si>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</si>
  <si>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</si>
  <si>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</si>
  <si>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</si>
  <si>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</si>
  <si>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</si>
  <si>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</si>
  <si>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</si>
  <si>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</si>
  <si>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</si>
  <si>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</si>
  <si>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</si>
  <si>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</si>
  <si>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</si>
  <si>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</si>
  <si>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</si>
  <si>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</si>
  <si>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</si>
  <si>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</si>
  <si>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</si>
  <si>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</si>
  <si>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</si>
  <si>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</si>
  <si>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</si>
  <si>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</si>
  <si>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</si>
  <si>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</si>
  <si>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</si>
  <si>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</si>
  <si>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</si>
  <si>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{00000000-0000-0000-0000-000000000000}</t>
  </si>
  <si>
    <t>/</t>
  </si>
  <si>
    <t>01</t>
  </si>
  <si>
    <t>ASŘ - oprava bytu</t>
  </si>
  <si>
    <t>STA</t>
  </si>
  <si>
    <t>1</t>
  </si>
  <si>
    <t>{c1eeb621-7b5c-4617-b21c-6ad2805e8c50}</t>
  </si>
  <si>
    <t>02</t>
  </si>
  <si>
    <t>Zdravotechnika</t>
  </si>
  <si>
    <t>{8ea91411-0446-4d29-8e75-c446def82d79}</t>
  </si>
  <si>
    <t>03</t>
  </si>
  <si>
    <t>Ústřední topení</t>
  </si>
  <si>
    <t>{b0e97d0f-0f9b-445a-8766-370f26e37d99}</t>
  </si>
  <si>
    <t>04</t>
  </si>
  <si>
    <t>Elektroinstalace</t>
  </si>
  <si>
    <t>{28c8399d-af97-46f7-81e5-12946cd048d5}</t>
  </si>
  <si>
    <t>05</t>
  </si>
  <si>
    <t>Vzduchotechnika</t>
  </si>
  <si>
    <t>{1a95fa68-6b69-4ad4-9dfb-225eb19f265b}</t>
  </si>
  <si>
    <t>SO 08-71-18.05</t>
  </si>
  <si>
    <t>Rekonstu...</t>
  </si>
  <si>
    <t>{cf400475-9589-4214-954b-18873670ec07}</t>
  </si>
  <si>
    <t>2</t>
  </si>
  <si>
    <t>SO 90-90</t>
  </si>
  <si>
    <t>Odpady</t>
  </si>
  <si>
    <t>{b38c1a9b-4819-4728-849e-dd9d12a90c7c}</t>
  </si>
  <si>
    <t>SO 98-98</t>
  </si>
  <si>
    <t>Všeobecný objekt</t>
  </si>
  <si>
    <t>{64f7ee7e-885e-4efa-acab-349f7d129dc4}</t>
  </si>
  <si>
    <t>KRYCÍ LIST SOUPISU PRACÍ</t>
  </si>
  <si>
    <t>Objekt:</t>
  </si>
  <si>
    <t>01 - ASŘ - oprava bytu</t>
  </si>
  <si>
    <t>REKAPITULACE ČLENĚNÍ SOUPISU PRACÍ</t>
  </si>
  <si>
    <t>Kód dílu - Popis</t>
  </si>
  <si>
    <t>Cena celkem [CZK]</t>
  </si>
  <si>
    <t>Náklady ze soupisu prací</t>
  </si>
  <si>
    <t>-1</t>
  </si>
  <si>
    <t>HSV - Práce a dodávky HSV</t>
  </si>
  <si>
    <t xml:space="preserve">    3 - Svislé a kompletní konstrukce</t>
  </si>
  <si>
    <t xml:space="preserve">    61 - Úprava povrchů vnitřních</t>
  </si>
  <si>
    <t xml:space="preserve">    64 - Osazování výplní otvorů</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</si>
  <si>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</si>
  <si>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</si>
  <si>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</si>
  <si>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</si>
  <si>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</si>
  <si>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</si>
  <si>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763 - Konstrukce suché výstavby</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</si>
  <si>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</si>
  <si>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</si>
  <si>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</si>
  <si>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</si>
  <si>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</si>
  <si>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784 - Dokončovací práce - malby a tapety</t>
  </si>
  <si>
    <t xml:space="preserve">    799 -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</si>
  <si>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</si>
  <si>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</si>
  <si>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</si>
  <si>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</si>
  <si>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</si>
  <si>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</si>
  <si>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</si>
  <si>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</si>
  <si>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</si>
  <si>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</si>
  <si>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</si>
  <si>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</si>
  <si>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</si>
  <si>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</si>
  <si>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</si>
  <si>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</si>
  <si>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</si>
  <si>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</si>
  <si>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</si>
  <si>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349231811</t>
  </si>
  <si>
    <t>Přizdívka z cihel ostění s ozubem ve vybouraných otvorech, s vysekáním kapes pro zavázaní přes 80 do 150 mm</t>
  </si>
  <si>
    <t>m2</t>
  </si>
  <si>
    <t>CS ÚRS 2024 01</t>
  </si>
  <si>
    <t>4</t>
  </si>
  <si>
    <t>VV</t>
  </si>
  <si>
    <t>"přizdívky ostění"</t>
  </si>
  <si>
    <t>1*0,15*2,05</t>
  </si>
  <si>
    <t>Součet</t>
  </si>
  <si>
    <t>61</t>
  </si>
  <si>
    <t>Úprava povrchů vnitřních</t>
  </si>
  <si>
    <t>611315416</t>
  </si>
  <si>
    <t>Oprava vápenné omítky vnitřních ploch hladké, tloušťky do 20 mm, s celoplošným přeštukováním, tloušťky štuku do 3 mm, stropů, v rozsahu opravované plochy do 10%</t>
  </si>
  <si>
    <t>"1P01"18,71</t>
  </si>
  <si>
    <t>612315213</t>
  </si>
  <si>
    <t>Vápenná omítka jednotlivých malých ploch hladká na stěnách, plochy jednotlivě přes 0,25 do 1 m2</t>
  </si>
  <si>
    <t>kus</t>
  </si>
  <si>
    <t>6</t>
  </si>
  <si>
    <t>612315416</t>
  </si>
  <si>
    <t>Oprava vápenné omítky vnitřních ploch hladké, tloušťky do 20 mm, s celoplošným přeštukováním, tloušťky štuku do 3 mm, stěn, v rozsahu opravované plochy do 10%</t>
  </si>
  <si>
    <t>8</t>
  </si>
  <si>
    <t>"Stávající stěny:</t>
  </si>
  <si>
    <t>"1P01"(5,035+2*2,00+2,35)*3,135</t>
  </si>
  <si>
    <t>"Schodiště"(3,20*2+2,70)*3,135*2</t>
  </si>
  <si>
    <t>"1P08"(2,37+3,35)*3,135</t>
  </si>
  <si>
    <t>"1P10"(1,925+3,50+0,375*2)*1,20</t>
  </si>
  <si>
    <t>"1P11"(5,985+5,65+3,485)*3,135</t>
  </si>
  <si>
    <t>"1P12"(2,20*2+3,65)*3,135</t>
  </si>
  <si>
    <t>"1P13"(3,30*2+3,655)*3,135</t>
  </si>
  <si>
    <t>64</t>
  </si>
  <si>
    <t>Osazování výplní otvorů</t>
  </si>
  <si>
    <t>5</t>
  </si>
  <si>
    <t>642942611</t>
  </si>
  <si>
    <t>Osazování zárubní nebo rámů kovových dveřních lisovaných nebo z úhelníků bez dveřních křídel na montážní pěnu, plochy otvoru do 2,5 m2</t>
  </si>
  <si>
    <t>10</t>
  </si>
  <si>
    <t>M</t>
  </si>
  <si>
    <t>55331482</t>
  </si>
  <si>
    <t>zárubeň jednokřídlá ocelová pro zdění tl stěny 75-100mm rozměru 800/1970, 2100mm</t>
  </si>
  <si>
    <t>7</t>
  </si>
  <si>
    <t>642945111</t>
  </si>
  <si>
    <t>Osazování ocelových zárubní protipožárních nebo protiplynových dveří do vynechaného otvoru, s obetonováním, dveří jednokřídlových do 2,5 m2</t>
  </si>
  <si>
    <t>14</t>
  </si>
  <si>
    <t>55331558</t>
  </si>
  <si>
    <t>zárubeň jednokřídlá ocelová pro zdění s protipožární úpravou tl stěny 75-100mm rozměru 900/1970, 2100mm</t>
  </si>
  <si>
    <t>16</t>
  </si>
  <si>
    <t>94</t>
  </si>
  <si>
    <t>Lešení a stavební výtahy</t>
  </si>
  <si>
    <t>9</t>
  </si>
  <si>
    <t>949101111</t>
  </si>
  <si>
    <t>Lešení pomocné pracovní pro objekty pozemních staveb pro zatížení do 150 kg/m2, o výšce lešeňové podlahy do 1,9 m</t>
  </si>
  <si>
    <t>18</t>
  </si>
  <si>
    <t>"dle P" 59,79</t>
  </si>
  <si>
    <t>949121122</t>
  </si>
  <si>
    <t>Lešení lehké kozové dílcové ve schodišti o výšce lešeňové podlahy přes 1,5 do 3,5 m montáž</t>
  </si>
  <si>
    <t>sada</t>
  </si>
  <si>
    <t>20</t>
  </si>
  <si>
    <t>11</t>
  </si>
  <si>
    <t>949121222</t>
  </si>
  <si>
    <t>Lešení lehké kozové dílcové ve schodišti o výšce lešeňové podlahy přes 1,5 do 3,5 m příplatek k ceně za každý den použití</t>
  </si>
  <si>
    <t>22</t>
  </si>
  <si>
    <t>1*14 "Přepočtené koeficientem množství</t>
  </si>
  <si>
    <t>949121822</t>
  </si>
  <si>
    <t>Lešení lehké kozové dílcové ve schodišti o výšce lešeňové podlahy přes 1,5 do 3,5 m demontáž</t>
  </si>
  <si>
    <t>24</t>
  </si>
  <si>
    <t>95</t>
  </si>
  <si>
    <t>Různé dokončovací konstrukce a práce pozemních staveb</t>
  </si>
  <si>
    <t>13</t>
  </si>
  <si>
    <t>952901111</t>
  </si>
  <si>
    <t>Vyčištění budov nebo objektů před předáním do užívání budov bytové nebo občanské výstavby, světlé výšky podlaží do 4 m</t>
  </si>
  <si>
    <t>26</t>
  </si>
  <si>
    <t>16,00*5,40</t>
  </si>
  <si>
    <t>96</t>
  </si>
  <si>
    <t>Bourání konstrukcí</t>
  </si>
  <si>
    <t>968072455</t>
  </si>
  <si>
    <t>Vybourání kovových rámů oken s křídly, dveřních zárubní, vrat, stěn, ostění nebo obkladů dveřních zárubní, plochy do 2 m2</t>
  </si>
  <si>
    <t>28</t>
  </si>
  <si>
    <t>1,00*2,02*3</t>
  </si>
  <si>
    <t>0,60*2,02*2</t>
  </si>
  <si>
    <t>0,70*2,02</t>
  </si>
  <si>
    <t>997</t>
  </si>
  <si>
    <t>Přesun sutě</t>
  </si>
  <si>
    <t>15</t>
  </si>
  <si>
    <t>997013213</t>
  </si>
  <si>
    <t>Vnitrostaveništní doprava suti a vybouraných hmot vodorovně do 50 m s naložením ručně pro budovy a haly výšky přes 9 do 12 m</t>
  </si>
  <si>
    <t>t</t>
  </si>
  <si>
    <t>30</t>
  </si>
  <si>
    <t>998</t>
  </si>
  <si>
    <t>Přesun hmot</t>
  </si>
  <si>
    <t>998018002</t>
  </si>
  <si>
    <t>Přesun hmot pro budovy občanské výstavby, bydlení, výrobu a služby ruční (bez užití mechanizace) vodorovná dopravní vzdálenost do 100 m pro budovy s jakoukoliv nosnou konstrukcí výšky přes 6 do 12 m</t>
  </si>
  <si>
    <t>32</t>
  </si>
  <si>
    <t>PSV</t>
  </si>
  <si>
    <t>Práce a dodávky PSV</t>
  </si>
  <si>
    <t>763</t>
  </si>
  <si>
    <t>Konstrukce suché výstavby</t>
  </si>
  <si>
    <t>17</t>
  </si>
  <si>
    <t>763131521</t>
  </si>
  <si>
    <t>Podhled ze sádrokartonových desek jednovrstvá zavěšená spodní konstrukce z ocelových profilů CD, UD dvojitě opláštěná deskami standardními A, tl. 2 x 12,5 mm, bez izolace, EI 30</t>
  </si>
  <si>
    <t>34</t>
  </si>
  <si>
    <t>" STR 01 PS"41,00</t>
  </si>
  <si>
    <t>" STR 02 PS"18,00</t>
  </si>
  <si>
    <t>763131561</t>
  </si>
  <si>
    <t>Podhled ze sádrokartonových desek jednovrstvá zavěšená spodní konstrukce z ocelových profilů CD, UD dvojitě opláštěná deskami impregnovanými H2, tl. 2 x 12,5 mm, bez izolace, EI 30</t>
  </si>
  <si>
    <t>36</t>
  </si>
  <si>
    <t>" STR 03PS VD"7,20</t>
  </si>
  <si>
    <t>19</t>
  </si>
  <si>
    <t>763131751</t>
  </si>
  <si>
    <t>Podhled ze sádrokartonových desek ostatní práce a konstrukce na podhledech ze sádrokartonových desek montáž parotěsné zábrany</t>
  </si>
  <si>
    <t>38</t>
  </si>
  <si>
    <t>"STR 02 PS"18,00</t>
  </si>
  <si>
    <t>28329274</t>
  </si>
  <si>
    <t>fólie PE vyztužená pro parotěsnou vrstvu (reakce na oheň - třída E) 110g/m2</t>
  </si>
  <si>
    <t>40</t>
  </si>
  <si>
    <t>66,2*1,1235 "Přepočtené koeficientem množství</t>
  </si>
  <si>
    <t>763131752</t>
  </si>
  <si>
    <t>Podhled ze sádrokartonových desek ostatní práce a konstrukce na podhledech ze sádrokartonových desek montáž jedné vrstvy tepelné izolace</t>
  </si>
  <si>
    <t>42</t>
  </si>
  <si>
    <t>63152096</t>
  </si>
  <si>
    <t>pás tepelně izolační univerzální λ=0,032-0,033 tl 50mm</t>
  </si>
  <si>
    <t>44</t>
  </si>
  <si>
    <t>66,2*1,02 "Přepočtené koeficientem množství</t>
  </si>
  <si>
    <t>23</t>
  </si>
  <si>
    <t>763131772</t>
  </si>
  <si>
    <t>Podhled ze sádrokartonových desek Příplatek k cenám za rovinnost kvality celoplošné tmelení kvality Q4</t>
  </si>
  <si>
    <t>46</t>
  </si>
  <si>
    <t>763181311</t>
  </si>
  <si>
    <t>Výplně otvorů konstrukcí ze sádrokartonových desek montáž zárubně kovové s konstrukcí jednokřídlové</t>
  </si>
  <si>
    <t>48</t>
  </si>
  <si>
    <t>25</t>
  </si>
  <si>
    <t>55331589</t>
  </si>
  <si>
    <t>zárubeň jednokřídlá ocelová pro sádrokartonové příčky tl stěny 75-100mm rozměru 700/1970, 2100mm</t>
  </si>
  <si>
    <t>50</t>
  </si>
  <si>
    <t>52</t>
  </si>
  <si>
    <t>27</t>
  </si>
  <si>
    <t>55331590</t>
  </si>
  <si>
    <t>zárubeň jednokřídlá ocelová pro sádrokartonové příčky tl stěny 75-100mm rozměru 800/1970, 2100mm</t>
  </si>
  <si>
    <t>54</t>
  </si>
  <si>
    <t>763183111</t>
  </si>
  <si>
    <t>Výplně otvorů konstrukcí ze sádrokartonových desek montáž stavebního pouzdra posuvných dveří do sádrokartonové příčky s jednou kapsou pro jedno dveřní křídlo, průchozí šířky do 800 mm</t>
  </si>
  <si>
    <t>56</t>
  </si>
  <si>
    <t>29</t>
  </si>
  <si>
    <t>55331612</t>
  </si>
  <si>
    <t>pouzdro stavební posuvných dveří jednopouzdrové 800mm standardní rozměr</t>
  </si>
  <si>
    <t>58</t>
  </si>
  <si>
    <t>998763332</t>
  </si>
  <si>
    <t>Přesun hmot pro konstrukce montované z desek sádrokartonových, sádrovláknitých, cementovláknitých nebo cementových stanovený z hmotnosti přesunovaného materiálu vodorovná dopravní vzdálenost do 50 m ruční (bez užití mechanizace) v objektech výšky přes 6 do 12 m</t>
  </si>
  <si>
    <t>60</t>
  </si>
  <si>
    <t>766</t>
  </si>
  <si>
    <t>Konstrukce truhlářské</t>
  </si>
  <si>
    <t>31</t>
  </si>
  <si>
    <t>766660001</t>
  </si>
  <si>
    <t>Montáž dveřních křídel dřevěných nebo plastových otevíravých do ocelové zárubně povrchově upravených jednokřídlových, šířky do 800 mm</t>
  </si>
  <si>
    <t>62</t>
  </si>
  <si>
    <t>"02/P, 02/L"1+1</t>
  </si>
  <si>
    <t>61162074</t>
  </si>
  <si>
    <t>dveře jednokřídlé voštinové povrch laminátový plné 800x1970-2100mm</t>
  </si>
  <si>
    <t>33</t>
  </si>
  <si>
    <t>66</t>
  </si>
  <si>
    <t>"01/P"1</t>
  </si>
  <si>
    <t>61162073</t>
  </si>
  <si>
    <t>dveře jednokřídlé voštinové povrch laminátový plné 700x1970-2100mm</t>
  </si>
  <si>
    <t>68</t>
  </si>
  <si>
    <t>35</t>
  </si>
  <si>
    <t>766660022</t>
  </si>
  <si>
    <t>Montáž dveřních křídel dřevěných nebo plastových otevíravých do ocelové zárubně protipožárních jednokřídlových, šířky přes 800 mm</t>
  </si>
  <si>
    <t>70</t>
  </si>
  <si>
    <t>"03/P"1</t>
  </si>
  <si>
    <t>61165314</t>
  </si>
  <si>
    <t>dveře jednokřídlé dřevotřískové protipožární EI (EW) 30 D3 povrch laminátový plné 900x1970-2100mm</t>
  </si>
  <si>
    <t>72</t>
  </si>
  <si>
    <t>37</t>
  </si>
  <si>
    <t>766660311</t>
  </si>
  <si>
    <t>Montáž dveřních křídel dřevěných nebo plastových posuvných dveří do pouzdra s jednou kapsou jednokřídlových, průchozí šířky do 800 mm</t>
  </si>
  <si>
    <t>74</t>
  </si>
  <si>
    <t>76</t>
  </si>
  <si>
    <t>39</t>
  </si>
  <si>
    <t>766660726</t>
  </si>
  <si>
    <t>Montáž dveřních doplňků dveřního kování interiérového pákové zástrče</t>
  </si>
  <si>
    <t>78</t>
  </si>
  <si>
    <t>549R.pol.01</t>
  </si>
  <si>
    <t>mušle - posuvné dveře</t>
  </si>
  <si>
    <t>80</t>
  </si>
  <si>
    <t>41</t>
  </si>
  <si>
    <t>766660728</t>
  </si>
  <si>
    <t>Montáž dveřních doplňků dveřního kování interiérového zámku</t>
  </si>
  <si>
    <t>82</t>
  </si>
  <si>
    <t>54924003</t>
  </si>
  <si>
    <t>zámek zadlabací mezipokojový pravý pro WC kování 72x55mm</t>
  </si>
  <si>
    <t>84</t>
  </si>
  <si>
    <t>43</t>
  </si>
  <si>
    <t>86</t>
  </si>
  <si>
    <t>54924002</t>
  </si>
  <si>
    <t>zámek zadlabací mezipokojový levý s dozickým klíčem rozteč 72x55mm</t>
  </si>
  <si>
    <t>88</t>
  </si>
  <si>
    <t>45</t>
  </si>
  <si>
    <t>766660729</t>
  </si>
  <si>
    <t>Montáž dveřních doplňků dveřního kování interiérového štítku s klikou</t>
  </si>
  <si>
    <t>90</t>
  </si>
  <si>
    <t>54914123</t>
  </si>
  <si>
    <t>kování rozetové klika/klika</t>
  </si>
  <si>
    <t>92</t>
  </si>
  <si>
    <t>47</t>
  </si>
  <si>
    <t>766660733</t>
  </si>
  <si>
    <t>Montáž dveřních doplňků dveřního kování bezpečnostního štítku s klikou</t>
  </si>
  <si>
    <t>54914133</t>
  </si>
  <si>
    <t>kování bezpečnostní koule/klika RC3</t>
  </si>
  <si>
    <t>49</t>
  </si>
  <si>
    <t>766695212</t>
  </si>
  <si>
    <t>Montáž ostatních truhlářských konstrukcí prahů dveří jednokřídlových, šířky do 100 mm</t>
  </si>
  <si>
    <t>98</t>
  </si>
  <si>
    <t>61187221R</t>
  </si>
  <si>
    <t>práh dveřní dřevěný dubový tl 20mm dl 1000mm š 150mm</t>
  </si>
  <si>
    <t>100</t>
  </si>
  <si>
    <t>51</t>
  </si>
  <si>
    <t>766811116</t>
  </si>
  <si>
    <t>Montáž kuchyňských linek korpusu spodních skříněk na nožičky (včetně vyrovnání), šířky jednoho dílu přes 600 do 1200 mm</t>
  </si>
  <si>
    <t>102</t>
  </si>
  <si>
    <t>766811151</t>
  </si>
  <si>
    <t>Montáž kuchyňských linek korpusu horních skříněk šroubovaných na stěnu, šířky jednoho dílu do 600 mm</t>
  </si>
  <si>
    <t>104</t>
  </si>
  <si>
    <t>53</t>
  </si>
  <si>
    <t>766811152</t>
  </si>
  <si>
    <t>Montáž kuchyňských linek korpusu horních skříněk šroubovaných na stěnu, šířky jednoho dílu přes 600 do 1200 mm</t>
  </si>
  <si>
    <t>106</t>
  </si>
  <si>
    <t>611R.pol.01</t>
  </si>
  <si>
    <t xml:space="preserve">Kuchyňská linka  - Dodávka</t>
  </si>
  <si>
    <t>kompl</t>
  </si>
  <si>
    <t>108</t>
  </si>
  <si>
    <t>55</t>
  </si>
  <si>
    <t>766811211</t>
  </si>
  <si>
    <t>Montáž kuchyňských linek pracovní desky bez výřezu, délky jednoho dílu do 1000 mm</t>
  </si>
  <si>
    <t>110</t>
  </si>
  <si>
    <t>60722227</t>
  </si>
  <si>
    <t>deska dřevotřísková surová 2500x3000mm tl 22mm – vodovzdorná, rovná hrana</t>
  </si>
  <si>
    <t>CS ÚRS 2023 01</t>
  </si>
  <si>
    <t>112</t>
  </si>
  <si>
    <t>(0,825+0,60)*0,60</t>
  </si>
  <si>
    <t>57</t>
  </si>
  <si>
    <t>766811212</t>
  </si>
  <si>
    <t>Montáž kuchyňských linek pracovní desky bez výřezu, délky jednoho dílu přes 1000 do 2000 mm</t>
  </si>
  <si>
    <t>114</t>
  </si>
  <si>
    <t>116</t>
  </si>
  <si>
    <t>(1,51+0,60)*0,60</t>
  </si>
  <si>
    <t>59</t>
  </si>
  <si>
    <t>766811221</t>
  </si>
  <si>
    <t>Montáž kuchyňských linek pracovní desky Příplatek k ceně za vyřezání otvoru (včetně zaměření)</t>
  </si>
  <si>
    <t>118</t>
  </si>
  <si>
    <t>766811223</t>
  </si>
  <si>
    <t>Montáž kuchyňských linek pracovní desky Příplatek k ceně za usazení dřezu (včetně silikonu)</t>
  </si>
  <si>
    <t>120</t>
  </si>
  <si>
    <t>766811239</t>
  </si>
  <si>
    <t>Montáž kuchyňských linek zádové desky Příplatek k ceně za vyřezání otvoru (včetně zaměření) např. na zásuvku</t>
  </si>
  <si>
    <t>122</t>
  </si>
  <si>
    <t>998766122</t>
  </si>
  <si>
    <t>Přesun hmot pro konstrukce truhlářské stanovený z hmotnosti přesunovaného materiálu vodorovná dopravní vzdálenost do 50 m ruční (bez užití mechanizace) v objektech výšky přes 6 do 12 m</t>
  </si>
  <si>
    <t>124</t>
  </si>
  <si>
    <t>771</t>
  </si>
  <si>
    <t>Podlahy z dlaždic</t>
  </si>
  <si>
    <t>63</t>
  </si>
  <si>
    <t>771111011</t>
  </si>
  <si>
    <t>Příprava podkladu před provedením dlažby vysátí podlah</t>
  </si>
  <si>
    <t>126</t>
  </si>
  <si>
    <t xml:space="preserve">"Dle PD  -  povrchy 200"16,00</t>
  </si>
  <si>
    <t>771121011</t>
  </si>
  <si>
    <t>Příprava podkladu před provedením dlažby nátěr penetrační na podlahu</t>
  </si>
  <si>
    <t>128</t>
  </si>
  <si>
    <t>65</t>
  </si>
  <si>
    <t>771151011</t>
  </si>
  <si>
    <t>Příprava podkladu před provedením dlažby samonivelační stěrka min.pevnosti 20 MPa, tloušťky do 3 mm</t>
  </si>
  <si>
    <t>130</t>
  </si>
  <si>
    <t>771474112</t>
  </si>
  <si>
    <t>Montáž soklů z dlaždic keramických lepených cementovým flexibilním lepidlem rovných, výšky přes 65 do 90 mm</t>
  </si>
  <si>
    <t>m</t>
  </si>
  <si>
    <t>132</t>
  </si>
  <si>
    <t>"1P01 - chodba + podesta"5,035+2,00*2+2,35+1,33+1,35</t>
  </si>
  <si>
    <t>"1P08"(2,37+3,36)*2-(0,90+0,80+0,70)</t>
  </si>
  <si>
    <t>67</t>
  </si>
  <si>
    <t>59761184</t>
  </si>
  <si>
    <t>sokl keramický mrazuvzdorný povrch hladký/matný tl do 10mm výšky přes 65 do 90mm</t>
  </si>
  <si>
    <t>134</t>
  </si>
  <si>
    <t>23,125*1,1 "Přepočtené koeficientem množství</t>
  </si>
  <si>
    <t>771474132</t>
  </si>
  <si>
    <t>Montáž soklů z dlaždic keramických lepených cementovým flexibilním lepidlem schodišťových stupňovitých, výšky přes 65 do 90 mm</t>
  </si>
  <si>
    <t>136</t>
  </si>
  <si>
    <t>"schodiště"1,90+3,20+1,35+19*0,165</t>
  </si>
  <si>
    <t>69</t>
  </si>
  <si>
    <t>138</t>
  </si>
  <si>
    <t>9,585*1,1 "Přepočtené koeficientem množství</t>
  </si>
  <si>
    <t>771571810</t>
  </si>
  <si>
    <t>Demontáž podlah z dlaždic keramických kladených do malty</t>
  </si>
  <si>
    <t>140</t>
  </si>
  <si>
    <t>"1P10"6,50</t>
  </si>
  <si>
    <t>"1P01 - podesta"5,04*2,00</t>
  </si>
  <si>
    <t>71</t>
  </si>
  <si>
    <t>771574112</t>
  </si>
  <si>
    <t>Montáž podlah z dlaždic keramických lepených cementovým flexibilním lepidlem hladkých, tloušťky do 10 mm přes 9 do 12 ks/m2</t>
  </si>
  <si>
    <t>142</t>
  </si>
  <si>
    <t>10,08+7,97+6,53</t>
  </si>
  <si>
    <t>59761121</t>
  </si>
  <si>
    <t>dlažba keramická slinutá mrazuvzdorná R9 povrch hladký/matný tl do 10mm přes 9 do 12ks/m2</t>
  </si>
  <si>
    <t>144</t>
  </si>
  <si>
    <t>24,58*1,1 "Přepočtené koeficientem množství</t>
  </si>
  <si>
    <t>73</t>
  </si>
  <si>
    <t>771591112</t>
  </si>
  <si>
    <t>Izolace podlahy pod dlažbu nátěrem nebo stěrkou ve dvou vrstvách</t>
  </si>
  <si>
    <t>146</t>
  </si>
  <si>
    <t>"1P10"6,53</t>
  </si>
  <si>
    <t>771591115</t>
  </si>
  <si>
    <t>Podlahy - dokončovací práce spárování silikonem</t>
  </si>
  <si>
    <t>148</t>
  </si>
  <si>
    <t>"1P10"(1,925+3,45+0,81+0,71)*2-0,70</t>
  </si>
  <si>
    <t>75</t>
  </si>
  <si>
    <t>771591241</t>
  </si>
  <si>
    <t>Izolace podlahy pod dlažbu těsnícími izolačními pásy vnitřní kout</t>
  </si>
  <si>
    <t>150</t>
  </si>
  <si>
    <t>"1P10"9</t>
  </si>
  <si>
    <t>771591242</t>
  </si>
  <si>
    <t>Izolace podlahy pod dlažbu těsnícími izolačními pásy vnější roh</t>
  </si>
  <si>
    <t>152</t>
  </si>
  <si>
    <t>"1P10"7</t>
  </si>
  <si>
    <t>77</t>
  </si>
  <si>
    <t>771591264</t>
  </si>
  <si>
    <t>Izolace podlahy pod dlažbu těsnícími izolačními pásy mezi podlahou a stěnu</t>
  </si>
  <si>
    <t>154</t>
  </si>
  <si>
    <t>"1P10"10,60-0,70+2*0,71+2*0,81</t>
  </si>
  <si>
    <t>771592011</t>
  </si>
  <si>
    <t>Čištění vnitřních ploch po položení dlažby podlah nebo schodišť chemickými prostředky</t>
  </si>
  <si>
    <t>156</t>
  </si>
  <si>
    <t>79</t>
  </si>
  <si>
    <t>998771122</t>
  </si>
  <si>
    <t>Přesun hmot pro podlahy z dlaždic stanovený z hmotnosti přesunovaného materiálu vodorovná dopravní vzdálenost do 50 m ruční (bez užití mechanizace) v objektech výšky přes 6 do 12 m</t>
  </si>
  <si>
    <t>158</t>
  </si>
  <si>
    <t>775</t>
  </si>
  <si>
    <t>Podlahy skládané</t>
  </si>
  <si>
    <t>775411810</t>
  </si>
  <si>
    <t>Demontáž soklíků nebo lišt dřevěných do suti přibíjených</t>
  </si>
  <si>
    <t>160</t>
  </si>
  <si>
    <t>"1P11"18,60-1,00*2</t>
  </si>
  <si>
    <t>"1P12"12,19-1,00</t>
  </si>
  <si>
    <t>"1P13"13,0-0,60</t>
  </si>
  <si>
    <t>81</t>
  </si>
  <si>
    <t>775511800</t>
  </si>
  <si>
    <t>Demontáž podlah vlysových do suti s lištami lepených</t>
  </si>
  <si>
    <t>162</t>
  </si>
  <si>
    <t>"1P11"20,62</t>
  </si>
  <si>
    <t>"1P12"8,94</t>
  </si>
  <si>
    <t>"1P13"11,50</t>
  </si>
  <si>
    <t>776</t>
  </si>
  <si>
    <t>Podlahy povlakové</t>
  </si>
  <si>
    <t>776111311</t>
  </si>
  <si>
    <t>Příprava podkladu povlakových podlah a stěn vysátí podlah</t>
  </si>
  <si>
    <t>164</t>
  </si>
  <si>
    <t xml:space="preserve">"Dle PD -  povrchy 200 "25,11+8,15+12,03</t>
  </si>
  <si>
    <t>83</t>
  </si>
  <si>
    <t>776201812</t>
  </si>
  <si>
    <t>Demontáž povlakových podlahovin lepených ručně s podložkou</t>
  </si>
  <si>
    <t>166</t>
  </si>
  <si>
    <t>"1P08 - 1P09"</t>
  </si>
  <si>
    <t>3,74+8,65</t>
  </si>
  <si>
    <t>776241121</t>
  </si>
  <si>
    <t>Montáž podlahovin ze sametového vinylu lepením pásů vzorovaných</t>
  </si>
  <si>
    <t>168</t>
  </si>
  <si>
    <t>85</t>
  </si>
  <si>
    <t>28411140</t>
  </si>
  <si>
    <t>PVC vinyl heterogenní protiskluzná se vsypem a výztuž. vrstvou tl 2,00mm nášlapná vrstva 0,9mm, hořlavost Bfl-s1, třída zátěže 34/43, útlum 4dB, bodová zátěž &lt;= 0,10mm, protiskluznost R10</t>
  </si>
  <si>
    <t>170</t>
  </si>
  <si>
    <t>45,29*1,1 "Přepočtené koeficientem množství</t>
  </si>
  <si>
    <t>776410811</t>
  </si>
  <si>
    <t>Demontáž soklíků nebo lišt pryžových nebo plastových</t>
  </si>
  <si>
    <t>172</t>
  </si>
  <si>
    <t>7,80+12,25</t>
  </si>
  <si>
    <t>-(0,60+0,70+1,00*2)</t>
  </si>
  <si>
    <t>87</t>
  </si>
  <si>
    <t>776421111</t>
  </si>
  <si>
    <t>Montáž lišt obvodových lepených</t>
  </si>
  <si>
    <t>174</t>
  </si>
  <si>
    <t>"1P11, 1P12, 1P13 "</t>
  </si>
  <si>
    <t>23,72+11,90+13,90</t>
  </si>
  <si>
    <t>-0,80*6</t>
  </si>
  <si>
    <t>61418113</t>
  </si>
  <si>
    <t>lišta podlahová dřevěná dub 7x43mm</t>
  </si>
  <si>
    <t>176</t>
  </si>
  <si>
    <t>44,72*1,02 "Přepočtené koeficientem množství</t>
  </si>
  <si>
    <t>89</t>
  </si>
  <si>
    <t>776421312</t>
  </si>
  <si>
    <t>Montáž lišt přechodových šroubovaných</t>
  </si>
  <si>
    <t>178</t>
  </si>
  <si>
    <t>59054153</t>
  </si>
  <si>
    <t>profil přechodový mezi kobercem a dlažbou, laminátovou nebo dřevěnou podlahou</t>
  </si>
  <si>
    <t>180</t>
  </si>
  <si>
    <t>2,3*1,02 "Přepočtené koeficientem množství</t>
  </si>
  <si>
    <t>91</t>
  </si>
  <si>
    <t>776991111</t>
  </si>
  <si>
    <t>Ostatní práce spárování silikonem</t>
  </si>
  <si>
    <t>182</t>
  </si>
  <si>
    <t>44,72</t>
  </si>
  <si>
    <t>776991121</t>
  </si>
  <si>
    <t>Ostatní práce údržba nových podlahovin po pokládce čištění základní</t>
  </si>
  <si>
    <t>184</t>
  </si>
  <si>
    <t>25,11+8,15+12,03</t>
  </si>
  <si>
    <t>93</t>
  </si>
  <si>
    <t>998776122</t>
  </si>
  <si>
    <t>Přesun hmot pro podlahy povlakové stanovený z hmotnosti přesunovaného materiálu vodorovná dopravní vzdálenost do 50 m ruční (bez užití mechanizace) v objektech výšky přes 6 do 12 m</t>
  </si>
  <si>
    <t>186</t>
  </si>
  <si>
    <t>781</t>
  </si>
  <si>
    <t>Dokončovací práce - obklady</t>
  </si>
  <si>
    <t>781111011</t>
  </si>
  <si>
    <t>Příprava podkladu před provedením obkladu oprášení (ometení) stěny</t>
  </si>
  <si>
    <t>188</t>
  </si>
  <si>
    <t>"1P11"0,6*(1,01+0,525+2,05+0,6)</t>
  </si>
  <si>
    <t>"1P11-ostění"0,25*(0,5+0,5)</t>
  </si>
  <si>
    <t>"1P10"2,0*2*(1,925+3,50+0,71+0,81)-0,7*2</t>
  </si>
  <si>
    <t>"1P10-ostění, parapet"0,25*2*(0,5+0,5+0,5)</t>
  </si>
  <si>
    <t>781121011</t>
  </si>
  <si>
    <t>Příprava podkladu před provedením obkladu nátěr penetrační na stěnu</t>
  </si>
  <si>
    <t>190</t>
  </si>
  <si>
    <t>781131112</t>
  </si>
  <si>
    <t>Izolace stěny pod obklad izolace nátěrem nebo stěrkou ve dvou vrstvách</t>
  </si>
  <si>
    <t>192</t>
  </si>
  <si>
    <t>"sprcha "(0,80*2+1,20)*(2,00-0,20)</t>
  </si>
  <si>
    <t>9,90*0,20</t>
  </si>
  <si>
    <t>97</t>
  </si>
  <si>
    <t>781131232</t>
  </si>
  <si>
    <t>Izolace stěny pod obklad izolace těsnícími izolačními pásy pro styčné nebo dilatační spáry</t>
  </si>
  <si>
    <t>194</t>
  </si>
  <si>
    <t>3*2,00</t>
  </si>
  <si>
    <t>12*0,20</t>
  </si>
  <si>
    <t>781151031</t>
  </si>
  <si>
    <t>Příprava podkladu před provedením obkladu celoplošné vyrovnání podkladu stěrkou, tloušťky 3 mm</t>
  </si>
  <si>
    <t>196</t>
  </si>
  <si>
    <t>"vyrovnání podkladu cca 30% plochy"29,89*0,30</t>
  </si>
  <si>
    <t>99</t>
  </si>
  <si>
    <t>781471810</t>
  </si>
  <si>
    <t>Demontáž obkladů z dlaždic keramických kladených do malty</t>
  </si>
  <si>
    <t>198</t>
  </si>
  <si>
    <t>"1P10"(3,50+0,40+0,20*2+0,50)*1,98</t>
  </si>
  <si>
    <t>2*0,50*1,20</t>
  </si>
  <si>
    <t>781474114</t>
  </si>
  <si>
    <t>Montáž keramických obkladů stěn lepených cementovým flexibilním lepidlem hladkých přes 19 do 22 ks/m2</t>
  </si>
  <si>
    <t>200</t>
  </si>
  <si>
    <t>101</t>
  </si>
  <si>
    <t>59761709</t>
  </si>
  <si>
    <t>obklad keramický nemrazuvzdorný povrch hladký/mat/lesk tl do 10mm přes 19 do 22ks/m2</t>
  </si>
  <si>
    <t>202</t>
  </si>
  <si>
    <t>29,891*1,1 "Přepočtené koeficientem množství</t>
  </si>
  <si>
    <t>781492211</t>
  </si>
  <si>
    <t>Obklad - dokončující práce montáž profilu lepeného flexibilním cementovým lepidlem rohového</t>
  </si>
  <si>
    <t>204</t>
  </si>
  <si>
    <t>5*2,00</t>
  </si>
  <si>
    <t>103</t>
  </si>
  <si>
    <t>19416008</t>
  </si>
  <si>
    <t>lišta ukončovací hliníková 10mm</t>
  </si>
  <si>
    <t>206</t>
  </si>
  <si>
    <t>10*1,05 "Přepočtené koeficientem množství</t>
  </si>
  <si>
    <t>781495211</t>
  </si>
  <si>
    <t>Čištění vnitřních ploch po provedení obkladu stěn chemickými prostředky</t>
  </si>
  <si>
    <t>208</t>
  </si>
  <si>
    <t>105</t>
  </si>
  <si>
    <t>998781122</t>
  </si>
  <si>
    <t>Přesun hmot pro obklady keramické stanovený z hmotnosti přesunovaného materiálu vodorovná dopravní vzdálenost do 50 m ruční (bez užití mechanizace) v objektech výšky přes 6 do 12 m</t>
  </si>
  <si>
    <t>210</t>
  </si>
  <si>
    <t>784</t>
  </si>
  <si>
    <t>Dokončovací práce - malby a tapety</t>
  </si>
  <si>
    <t>784111001</t>
  </si>
  <si>
    <t>Oprášení (ometení) podkladu v místnostech výšky do 3,80 m</t>
  </si>
  <si>
    <t>212</t>
  </si>
  <si>
    <t>"plocha stěn"</t>
  </si>
  <si>
    <t>"1P08"(2*2,37+2*3,36)*2,9-0,8*2*4</t>
  </si>
  <si>
    <t>"1P10"(2*1,925+2*3,5)*(2,9-2,0)</t>
  </si>
  <si>
    <t>"1P11"(5,98+5,65+3,485+3,6+2,53+2,05)*2,9-0,8*2*4-1,2*1,9*3</t>
  </si>
  <si>
    <t>"1P12"(2*3,65+2*2,2)*2,9-0,8*2-1,2*1,9</t>
  </si>
  <si>
    <t>"1P13"(2*3,65+2*3,3)*2,9-0,8*2-1,2*1,9</t>
  </si>
  <si>
    <t>"Podesta 1P01"(5,035+2*2,0+2,35)*3,135</t>
  </si>
  <si>
    <t>107</t>
  </si>
  <si>
    <t>784121001</t>
  </si>
  <si>
    <t>Oškrabání malby v místnostech výšky do 3,80 m</t>
  </si>
  <si>
    <t>214</t>
  </si>
  <si>
    <t>784161401</t>
  </si>
  <si>
    <t>Celoplošné vyrovnání podkladu sádrovou stěrkou, tloušťky do 3 mm vyhlazením v místnostech výšky do 3,80 m</t>
  </si>
  <si>
    <t>216</t>
  </si>
  <si>
    <t>"cca 10% plochy"(29,89+250,144)*0,10</t>
  </si>
  <si>
    <t>109</t>
  </si>
  <si>
    <t>784171101</t>
  </si>
  <si>
    <t>Zakrytí nemalovaných ploch (materiál ve specifikaci) včetně pozdějšího odkrytí podlah</t>
  </si>
  <si>
    <t>218</t>
  </si>
  <si>
    <t>"podlahy" 44,75+24,59</t>
  </si>
  <si>
    <t>"výplně"29,89+1,2*1,9*5+0,5*1,2*2+2*(0,8*4+0,7+0,9)+0,95*1,97+1,2*2,3</t>
  </si>
  <si>
    <t>"schodiště"2,3*5*2</t>
  </si>
  <si>
    <t>58124842</t>
  </si>
  <si>
    <t>fólie pro malířské potřeby zakrývací tl 7µ 4x5m</t>
  </si>
  <si>
    <t>220</t>
  </si>
  <si>
    <t>149,06*1,10 "Přepočtené koeficientem množství</t>
  </si>
  <si>
    <t>111</t>
  </si>
  <si>
    <t>784181101</t>
  </si>
  <si>
    <t>Penetrace podkladu jednonásobná základní akrylátová bezbarvá v místnostech výšky do 3,80 m</t>
  </si>
  <si>
    <t>222</t>
  </si>
  <si>
    <t>784191003</t>
  </si>
  <si>
    <t>Čištění vnitřních ploch hrubý úklid po provedení malířských prací omytím oken dvojitých nebo zdvojených</t>
  </si>
  <si>
    <t>224</t>
  </si>
  <si>
    <t>5*1,20*1,90</t>
  </si>
  <si>
    <t>2*0,50*1,20*2</t>
  </si>
  <si>
    <t>0,95*2,00*2</t>
  </si>
  <si>
    <t>0,80*2,00*4*2</t>
  </si>
  <si>
    <t>0,70*2,00*2</t>
  </si>
  <si>
    <t>"na schodišti"0,95*1,67+1,3*2,1</t>
  </si>
  <si>
    <t>113</t>
  </si>
  <si>
    <t>784211101</t>
  </si>
  <si>
    <t>Malby z malířských směsí oděruvzdorných za mokra dvojnásobné, bílé za mokra oděruvzdorné výborně v místnostech výšky do 3,80 m</t>
  </si>
  <si>
    <t>226</t>
  </si>
  <si>
    <t>799</t>
  </si>
  <si>
    <t>Ostatní</t>
  </si>
  <si>
    <t>799-R.pol.01</t>
  </si>
  <si>
    <t>Eletrický sporák - D+M - Dle specifikace PD</t>
  </si>
  <si>
    <t>228</t>
  </si>
  <si>
    <t>02 - Zdravotechnika</t>
  </si>
  <si>
    <t xml:space="preserve">    97 - Prorážení otvorů a ostatní bourací práce</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</si>
  <si>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</si>
  <si>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</si>
  <si>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</si>
  <si>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</si>
  <si>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HZS - Hodinové zúčtovací sazby</t>
  </si>
  <si>
    <t>612135101</t>
  </si>
  <si>
    <t>Hrubá výplň rýh maltou jakékoli šířky rýhy ve stěnách</t>
  </si>
  <si>
    <t>Prorážení otvorů a ostatní bourací práce</t>
  </si>
  <si>
    <t>974031165</t>
  </si>
  <si>
    <t>Vysekání rýh ve zdivu cihelném na maltu vápennou nebo vápenocementovou do hl. 150 mm a šířky do 200 mm</t>
  </si>
  <si>
    <t>721</t>
  </si>
  <si>
    <t>Zdravotechnika - vnitřní kanalizace</t>
  </si>
  <si>
    <t>721140806</t>
  </si>
  <si>
    <t>Demontáž potrubí z litinových trub odpadních nebo dešťových přes 100 do DN 200</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</si>
  <si>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</si>
  <si>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</si>
  <si>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</si>
  <si>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</si>
  <si>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</si>
  <si>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</si>
  <si>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</si>
  <si>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</si>
  <si>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</si>
  <si>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</si>
  <si>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</si>
  <si>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</si>
  <si>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</si>
  <si>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</si>
  <si>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721210813</t>
  </si>
  <si>
    <t>Demontáž kanalizačního příslušenství vpustí podlahových z kyselinovzdorné kameniny DN 100</t>
  </si>
  <si>
    <t>721229111</t>
  </si>
  <si>
    <t>Zápachové uzávěrky montáž zápachových uzávěrek ostatních typů do DN 50</t>
  </si>
  <si>
    <t>136430- R.pol.01</t>
  </si>
  <si>
    <t xml:space="preserve">Vodní ZU pro odvod kondenzátu DN32,  bez transparentntích trubic a bez dopouštění</t>
  </si>
  <si>
    <t>721290111</t>
  </si>
  <si>
    <t>Zkouška těsnosti kanalizace v objektech vodou do DN 125</t>
  </si>
  <si>
    <t>6,00+4,00+5,00+2,00</t>
  </si>
  <si>
    <t>998721122</t>
  </si>
  <si>
    <t>Přesun hmot pro vnitřní kanalizaci stanovený z hmotnosti přesunovaného materiálu vodorovná dopravní vzdálenost do 50 m ruční (bez užití mechanizace) v objektech výšky přes 6 do 12 m</t>
  </si>
  <si>
    <t>722</t>
  </si>
  <si>
    <t>Zdravotechnika - vnitřní vodovod</t>
  </si>
  <si>
    <t>722175001</t>
  </si>
  <si>
    <t>Potrubí z plastových trubek z polypropylenu PP-RCT svařovaných polyfúzně D 16 x 2,2</t>
  </si>
  <si>
    <t>722175002</t>
  </si>
  <si>
    <t>Potrubí z plastových trubek z polypropylenu PP-RCT svařovaných polyfúzně D 20 x 2,8</t>
  </si>
  <si>
    <t>722175003</t>
  </si>
  <si>
    <t>Potrubí z plastových trubek z polypropylenu PP-RCT svařovaných polyfúzně D 25 x 3,5</t>
  </si>
  <si>
    <t>722190401</t>
  </si>
  <si>
    <t>Zřízení přípojek na potrubí vyvedení a upevnění výpustek do DN 25</t>
  </si>
  <si>
    <t>"DN"11,00</t>
  </si>
  <si>
    <t>722-R.pol.05</t>
  </si>
  <si>
    <t>Armatury plastové DN 16 x G 1/2 - D+M</t>
  </si>
  <si>
    <t>722-R.pol.06</t>
  </si>
  <si>
    <t>Armatury plastové ( DN 20 x G 1/2" (nástěnný komplet) - D+M</t>
  </si>
  <si>
    <t>soubor</t>
  </si>
  <si>
    <t>722232011</t>
  </si>
  <si>
    <t>Armatury se dvěma závity kulové kohouty PN 16 do 120°C podomítkové vnitřní závit G 1/2"</t>
  </si>
  <si>
    <t>722232012</t>
  </si>
  <si>
    <t>Armatury se dvěma závity kulové kohouty PN 16 do 120°C podomítkové vnitřní závit G 3/4"</t>
  </si>
  <si>
    <t>722262211</t>
  </si>
  <si>
    <t>Vodoměry pro vodu do 40°C závitové horizontální jednovtokové suchoběžné G 1/2" x 80 mm Qn 1,5</t>
  </si>
  <si>
    <t>722290215</t>
  </si>
  <si>
    <t>Zkoušky, proplach a desinfekce vodovodního potrubí zkoušky těsnosti vodovodního potrubí hrdlového nebo přírubového do DN 100</t>
  </si>
  <si>
    <t>722290234</t>
  </si>
  <si>
    <t>Zkoušky, proplach a desinfekce vodovodního potrubí proplach a desinfekce vodovodního potrubí do DN 80</t>
  </si>
  <si>
    <t>722-R.pol.01</t>
  </si>
  <si>
    <t>Napojení potrubí</t>
  </si>
  <si>
    <t>722-R.pol.03</t>
  </si>
  <si>
    <t>Ventil pojistný pružinový G 1/2</t>
  </si>
  <si>
    <t>722-R.pol.04</t>
  </si>
  <si>
    <t>Klapka zpětná DN 15</t>
  </si>
  <si>
    <t>722130801</t>
  </si>
  <si>
    <t>Demontáž potrubí z ocelových trubek pozinkovaných závitových do DN 25</t>
  </si>
  <si>
    <t>722181221</t>
  </si>
  <si>
    <t>Ochrana potrubí termoizolačními trubicemi z pěnového polyetylenu PE přilepenými v příčných a podélných spojích, tloušťky izolace přes 6 do 9 mm, vnitřního průměru izolace DN do 22 mm</t>
  </si>
  <si>
    <t>"DN16"15,00</t>
  </si>
  <si>
    <t>"DN20"16,00</t>
  </si>
  <si>
    <t>722181222</t>
  </si>
  <si>
    <t>Ochrana potrubí termoizolačními trubicemi z pěnového polyetylenu PE přilepenými v příčných a podélných spojích, tloušťky izolace přes 6 do 9 mm, vnitřního průměru izolace DN přes 22 do 45 mm</t>
  </si>
  <si>
    <t>"DN25"4</t>
  </si>
  <si>
    <t>722190901</t>
  </si>
  <si>
    <t>Opravy ostatní uzavření nebo otevření vodovodního potrubí při opravách včetně vypuštění a napuštění</t>
  </si>
  <si>
    <t>998722122</t>
  </si>
  <si>
    <t>Přesun hmot pro vnitřní vodovod stanovený z hmotnosti přesunovaného materiálu vodorovná dopravní vzdálenost do 50 m ruční (bez užití mechanizace) v objektech výšky přes 6 do 12 m</t>
  </si>
  <si>
    <t>725</t>
  </si>
  <si>
    <t>Zdravotechnika - zařizovací předměty</t>
  </si>
  <si>
    <t>721226512</t>
  </si>
  <si>
    <t>Zápachové uzávěrky podomítkové (Pe) s krycí deskou pro pračku a myčku DN 50</t>
  </si>
  <si>
    <t>725110814</t>
  </si>
  <si>
    <t>Demontáž klozetů kombi</t>
  </si>
  <si>
    <t>725119125</t>
  </si>
  <si>
    <t>Zařízení záchodů montáž klozetových mís závěsných na nosné stěny</t>
  </si>
  <si>
    <t>64236091</t>
  </si>
  <si>
    <t>mísa keramická klozetová závěsná bílá s hlubokým splachováním odpad vodorovný</t>
  </si>
  <si>
    <t>55167394</t>
  </si>
  <si>
    <t>sedátko klozetové duroplastové bílé antibakteriální</t>
  </si>
  <si>
    <t>725210821</t>
  </si>
  <si>
    <t>Demontáž umyvadel bez výtokových armatur umyvadel</t>
  </si>
  <si>
    <t>725220851</t>
  </si>
  <si>
    <t>Demontáž van akrylátových</t>
  </si>
  <si>
    <t>725241901</t>
  </si>
  <si>
    <t>Sprchové vaničky montáž sprchových vaniček</t>
  </si>
  <si>
    <t>55423028</t>
  </si>
  <si>
    <t>vanička sprchová akrylátová obdélníková bílá 1200x730x150mm</t>
  </si>
  <si>
    <t>725244906</t>
  </si>
  <si>
    <t>Sprchové dveře a zástěny montáž sprchové zástěny do niky</t>
  </si>
  <si>
    <t>"sprcha"1</t>
  </si>
  <si>
    <t>"WC"1</t>
  </si>
  <si>
    <t>55495004</t>
  </si>
  <si>
    <t>zástěna sprchová rámová dvoudílná skleněná tl 4 a 5mm s jedním posuvným dílem do niky/čelní na vaničku š 1200mm</t>
  </si>
  <si>
    <t>725319111</t>
  </si>
  <si>
    <t>Dřezy bez výtokových armatur montáž dřezů ostatních typů</t>
  </si>
  <si>
    <t>55231360</t>
  </si>
  <si>
    <t>dřez nerez vestavný s odkapní deskou 860x500mm</t>
  </si>
  <si>
    <t>725530823</t>
  </si>
  <si>
    <t>Demontáž elektrických zásobníkových ohřívačů vody tlakových od 50 do 200 l</t>
  </si>
  <si>
    <t>725532126</t>
  </si>
  <si>
    <t>Elektrické ohřívače zásobníkové beztlakové přepadové akumulační s pojistným ventilem závěsné svislé objem nádrže (příkon) 200 l (2,2 kW)</t>
  </si>
  <si>
    <t>-983136679</t>
  </si>
  <si>
    <t>725819401</t>
  </si>
  <si>
    <t>Ventily montáž ventilů ostatních typů rohových s připojovací trubičkou G 1/2"</t>
  </si>
  <si>
    <t>55141001</t>
  </si>
  <si>
    <t>kohout kulový rohový mosazný R 1/2"x3/8"</t>
  </si>
  <si>
    <t>55190001</t>
  </si>
  <si>
    <t>flexi hadice ohebná sanitární D 9x13mm FF 3/8" 500mm</t>
  </si>
  <si>
    <t>4*0,6 "Přepočtené koeficientem množství</t>
  </si>
  <si>
    <t>725820801</t>
  </si>
  <si>
    <t>Demontáž baterií nástěnných do G 3/4</t>
  </si>
  <si>
    <t>725829111</t>
  </si>
  <si>
    <t>Baterie dřezové montáž ostatních typů stojánkových G 1/2"</t>
  </si>
  <si>
    <t>55143974</t>
  </si>
  <si>
    <t>baterie dřezová páková stojánková s otáčivým ústím dl ramínka 220mm</t>
  </si>
  <si>
    <t>725829131</t>
  </si>
  <si>
    <t>Baterie umyvadlové montáž ostatních typů stojánkových G 1/2"</t>
  </si>
  <si>
    <t>55144047</t>
  </si>
  <si>
    <t>baterie umyvadlová stojánková páková s ovládáním výpusti</t>
  </si>
  <si>
    <t>725849411</t>
  </si>
  <si>
    <t>Baterie sprchové montáž nástěnných baterií s nastavitelnou výškou sprchy</t>
  </si>
  <si>
    <t>55145590</t>
  </si>
  <si>
    <t>baterie sprchová páková včetně sprchové soupravy 150mm chrom</t>
  </si>
  <si>
    <t>725860811</t>
  </si>
  <si>
    <t>Demontáž zápachových uzávěrek pro zařizovací předměty jednoduchých</t>
  </si>
  <si>
    <t>725861102</t>
  </si>
  <si>
    <t>Zápachové uzávěrky zařizovacích předmětů pro umyvadla DN 40</t>
  </si>
  <si>
    <t>725865312</t>
  </si>
  <si>
    <t>Zápachové uzávěrky zařizovacích předmětů pro vany sprchových koutů s kulovým kloubem na odtoku DN 40/50 a odpadním ventilem</t>
  </si>
  <si>
    <t>725869203</t>
  </si>
  <si>
    <t>Zápachové uzávěrky zařizovacích předmětů montáž zápachových uzávěrek dřezových jednodílných DN 40</t>
  </si>
  <si>
    <t>55161101</t>
  </si>
  <si>
    <t>uzávěrka zápachová dřezová s výpustí a přípojkou odpad 50/40mm</t>
  </si>
  <si>
    <t>725-R.pol.01</t>
  </si>
  <si>
    <t>Montáž umyvadla na desku</t>
  </si>
  <si>
    <t>64214006</t>
  </si>
  <si>
    <t>umyvadlo keramické zápustné bílé s otvorem š 600-620mm</t>
  </si>
  <si>
    <t>725-R.pol.02</t>
  </si>
  <si>
    <t>Doplňky zařízení koupelen montáž toaletní desky</t>
  </si>
  <si>
    <t>"deska koupelnová 2100/600mm"1</t>
  </si>
  <si>
    <t>607R.pol.01</t>
  </si>
  <si>
    <t xml:space="preserve">koupelnová deska  dřevotřískový vnitřní povrch laminátový š 600mm</t>
  </si>
  <si>
    <t>1*1,3 "Přepočtené koeficientem množství</t>
  </si>
  <si>
    <t>998725122</t>
  </si>
  <si>
    <t>Přesun hmot pro zařizovací předměty stanovený z hmotnosti přesunovaného materiálu vodorovná dopravní vzdálenost do 50 m ruční (bez užití mechanizace) v objektech výšky přes 6 do 12 m</t>
  </si>
  <si>
    <t>726</t>
  </si>
  <si>
    <t>Zdravotechnika - předstěnové instalace</t>
  </si>
  <si>
    <t>726111031</t>
  </si>
  <si>
    <t>Předstěnové instalační systémy pro zazdění do masivních zděných konstrukcí pro závěsné klozety ovládání zepředu, stavební výška 1080 mm</t>
  </si>
  <si>
    <t>998726132</t>
  </si>
  <si>
    <t>Přesun hmot pro instalační prefabrikáty stanovený z hmotnosti přesunovaného materiálu vodorovná dopravní vzdálenost do 50 m ruční (bez užití mechanizace) v objektech výšky přes 6 m do 12 m</t>
  </si>
  <si>
    <t>HZS</t>
  </si>
  <si>
    <t>Hodinové zúčtovací sazby</t>
  </si>
  <si>
    <t>HZS2492</t>
  </si>
  <si>
    <t>Hodinové zúčtovací sazby profesí PSV zednické výpomoci a pomocné práce PSV pomocný dělník PSV</t>
  </si>
  <si>
    <t>hod</t>
  </si>
  <si>
    <t>262144</t>
  </si>
  <si>
    <t>03 - Ústřední topení</t>
  </si>
  <si>
    <t xml:space="preserve">    713 - Izolace tepelné</t>
  </si>
  <si>
    <t xml:space="preserve">    731 - Ústřední vytápění - kotelny</t>
  </si>
  <si>
    <t xml:space="preserve">    735 - Ústřední vytápění - otopná tělesa</t>
  </si>
  <si>
    <t xml:space="preserve">    733 - Ústřední vytápění - rozvodné potrubí</t>
  </si>
  <si>
    <t xml:space="preserve">    734 - Ústřední vytápění - armatury</t>
  </si>
  <si>
    <t>713</t>
  </si>
  <si>
    <t>Izolace tepelné</t>
  </si>
  <si>
    <t>713463111</t>
  </si>
  <si>
    <t>Montáž izolace tepelné potrubí a ohybů tvarovkami nebo deskami potrubními pouzdry bez povrchové úpravy (izolační materiál ve specifikaci) staženými pozinkovaným drátem potrubí jednovrstvá D do 100 mm</t>
  </si>
  <si>
    <t>63154002</t>
  </si>
  <si>
    <t>pouzdro izolační potrubní z minerální vlny s Al fólií max. 250/100°C 15/20mm</t>
  </si>
  <si>
    <t>50*1,02 "Přepočtené koeficientem množství</t>
  </si>
  <si>
    <t>63154003</t>
  </si>
  <si>
    <t>pouzdro izolační potrubní z minerální vlny s Al fólií max. 250/100°C 18/20mm</t>
  </si>
  <si>
    <t>26*1,02 "Přepočtené koeficientem množství</t>
  </si>
  <si>
    <t>63154530</t>
  </si>
  <si>
    <t>pouzdro izolační potrubní z minerální vlny s Al fólií max. 250/100°C 22/30mm</t>
  </si>
  <si>
    <t>10*1,02 "Přepočtené koeficientem množství</t>
  </si>
  <si>
    <t>998713122</t>
  </si>
  <si>
    <t>Přesun hmot pro izolace tepelné stanovený z hmotnosti přesunovaného materiálu vodorovná dopravní vzdálenost do 50 m ruční (bez užití mechanizace) v objektech výšky přes 6 m do 12 m</t>
  </si>
  <si>
    <t>731</t>
  </si>
  <si>
    <t>Ústřední vytápění - kotelny</t>
  </si>
  <si>
    <t>731251114</t>
  </si>
  <si>
    <t>Kotle ocelové teplovodní elektrické závěsné přímotopné 9,0 kW</t>
  </si>
  <si>
    <t>731391815</t>
  </si>
  <si>
    <t>Vypuštění vody z kotlů do kanalizace samospádem o výhřevné ploše kotlů přes 50 do 100 m2</t>
  </si>
  <si>
    <t>731-R.pol.01</t>
  </si>
  <si>
    <t>Prostorový termostat</t>
  </si>
  <si>
    <t>ks</t>
  </si>
  <si>
    <t>731200823</t>
  </si>
  <si>
    <t>Demontáž kotlů ocelových na kapalná nebo plynná paliva, o výkonu do 25 kW</t>
  </si>
  <si>
    <t>998731122</t>
  </si>
  <si>
    <t>Přesun hmot pro kotelny stanovený z hmotnosti přesunovaného materiálu vodorovná dopravní vzdálenost do 50 m ruční (bez užití mechanizace) v objektech výšky přes 6 do 12 m</t>
  </si>
  <si>
    <t>735</t>
  </si>
  <si>
    <t>Ústřední vytápění - otopná tělesa</t>
  </si>
  <si>
    <t>735152474</t>
  </si>
  <si>
    <t>Otopná tělesa panelová VK dvoudesková PN 1,0 MPa, T do 110°C s jednou přídavnou přestupní plochou výšky tělesa 600 mm stavební délky / výkonu 700 mm / 902 W</t>
  </si>
  <si>
    <t>735152575</t>
  </si>
  <si>
    <t>Otopná tělesa panelová VK dvoudesková PN 1,0 MPa, T do 110°C se dvěma přídavnými přestupními plochami výšky tělesa 600 mm stavební délky / výkonu 800 mm / 1343 W</t>
  </si>
  <si>
    <t>735152594</t>
  </si>
  <si>
    <t>Otopná tělesa panelová VK dvoudesková PN 1,0 MPa, T do 110°C se dvěma přídavnými přestupními plochami výšky tělesa 900 mm stavební délky / výkonu 700 mm / 1619 W</t>
  </si>
  <si>
    <t>735152676</t>
  </si>
  <si>
    <t>Otopná tělesa panelová VK třídesková PN 1,0 MPa, T do 110°C se třemi přídavnými přestupními plochami výšky tělesa 600 mm stavební délky / výkonu 900 mm / 2165 W</t>
  </si>
  <si>
    <t>735152677</t>
  </si>
  <si>
    <t>Otopná tělesa panelová VK třídesková PN 1,0 MPa, T do 110°C se třemi přídavnými přestupními plochami výšky tělesa 600 mm stavební délky / výkonu 1000 mm / 2406 W</t>
  </si>
  <si>
    <t>735164272</t>
  </si>
  <si>
    <t>Otopná tělesa trubková přímotopná elektrická na stěnu výšky tělesa 1810 mm, délky 600 mm</t>
  </si>
  <si>
    <t>998735122</t>
  </si>
  <si>
    <t>Přesun hmot pro otopná tělesa stanovený z hmotnosti přesunovaného materiálu vodorovná dopravní vzdálenost do 50 m ruční (bez užití mechanizace) v objektech výšky přes 6 do 12 m</t>
  </si>
  <si>
    <t>733</t>
  </si>
  <si>
    <t>Ústřední vytápění - rozvodné potrubí</t>
  </si>
  <si>
    <t>733222102</t>
  </si>
  <si>
    <t>Potrubí z trubek měděných polotvrdých spojovaných měkkým pájením Ø 15/1</t>
  </si>
  <si>
    <t>733222103</t>
  </si>
  <si>
    <t>Potrubí z trubek měděných polotvrdých spojovaných měkkým pájením Ø 18/1</t>
  </si>
  <si>
    <t>733222104</t>
  </si>
  <si>
    <t>Potrubí z trubek měděných polotvrdých spojovaných měkkým pájením Ø 22/1</t>
  </si>
  <si>
    <t>733291101</t>
  </si>
  <si>
    <t>Zkoušky těsnosti potrubí z trubek měděných Ø do 35/1,5</t>
  </si>
  <si>
    <t>998733122</t>
  </si>
  <si>
    <t>Přesun hmot pro rozvody potrubí stanovený z hmotnosti přesunovaného materiálu vodorovná dopravní vzdálenost do 50 m ruční (bez užití mechanizace) v objektech výšky přes 6 do 12 m</t>
  </si>
  <si>
    <t>734</t>
  </si>
  <si>
    <t>Ústřední vytápění - armatury</t>
  </si>
  <si>
    <t>734221531</t>
  </si>
  <si>
    <t>Ventily regulační závitové termostatické bez hlavice ovládání PN 16 do 110°C rohové jednoregulační G 3/8</t>
  </si>
  <si>
    <t>734221682</t>
  </si>
  <si>
    <t>Ventily regulační závitové hlavice termostatické pro ovládání ventilů PN 10 do 110°C kapalinové otopných těles VK</t>
  </si>
  <si>
    <t>734261402</t>
  </si>
  <si>
    <t>Šroubení připojovací armatury radiátorů VK PN 10 do 110°C, regulační uzavíratelné rohové G 1/2 x 18</t>
  </si>
  <si>
    <t>734-R.pol.02</t>
  </si>
  <si>
    <t>Ruční hlavice</t>
  </si>
  <si>
    <t>734261233</t>
  </si>
  <si>
    <t>Šroubení topenářské PN 16 do 120°C přímé G 1/2</t>
  </si>
  <si>
    <t>734291123</t>
  </si>
  <si>
    <t>Ostatní armatury kohouty plnicí a vypouštěcí PN 10 do 90°C G 1/2</t>
  </si>
  <si>
    <t>734-R.pol.01</t>
  </si>
  <si>
    <t>Filtr závitový přímý G 3/4 PN 16 do 130°C s vnitřními závity</t>
  </si>
  <si>
    <t>734292714</t>
  </si>
  <si>
    <t>Ostatní armatury kulové kohouty PN 42 do 185°C přímé vnitřní závit G 3/4</t>
  </si>
  <si>
    <t>734292713</t>
  </si>
  <si>
    <t>Ostatní armatury kulové kohouty PN 42 do 185°C přímé vnitřní závit G 1/2</t>
  </si>
  <si>
    <t>734211120</t>
  </si>
  <si>
    <t>Ventily odvzdušňovací závitové automatické PN 14 do 120°C G 1/2</t>
  </si>
  <si>
    <t>998734122</t>
  </si>
  <si>
    <t>Přesun hmot pro armatury stanovený z hmotnosti přesunovaného materiálu vodorovná dopravní vzdálenost do 50 m ruční (bez užití mechanizace) v objektech výšky přes 6 do 12 m</t>
  </si>
  <si>
    <t>HZS2491</t>
  </si>
  <si>
    <t>Hodinové zúčtovací sazby profesí PSV zednické výpomoci a pomocné práce PSV dělník zednických výpomocí</t>
  </si>
  <si>
    <t>HZS4211</t>
  </si>
  <si>
    <t>Hodinové zúčtovací sazby ostatních profesí revizní a kontrolní činnost revizní technik</t>
  </si>
  <si>
    <t>04 - Elektroinstalace</t>
  </si>
  <si>
    <t xml:space="preserve">    741 - Elektroinstalace - silnoproud</t>
  </si>
  <si>
    <t xml:space="preserve">    742 - Elektroinstalace - slaboproud</t>
  </si>
  <si>
    <t>M - Práce a dodávky M</t>
  </si>
  <si>
    <t xml:space="preserve">    22-M - Montáže technologických zařízení pro dopravní stavby</t>
  </si>
  <si>
    <t xml:space="preserve">    58-M - Revize UTZ</t>
  </si>
  <si>
    <t>741</t>
  </si>
  <si>
    <t>Elektroinstalace - silnoproud</t>
  </si>
  <si>
    <t>741-03-R.pol</t>
  </si>
  <si>
    <t>Bytový rozváděč RB (viz samostaná příloha č. 3) - D+M</t>
  </si>
  <si>
    <t>741-04-R.pol</t>
  </si>
  <si>
    <t>Hlavní ochranná přípojnice HOP, pomocná POP - D+M</t>
  </si>
  <si>
    <t>741-06-R.pol.</t>
  </si>
  <si>
    <t>Úprava elektoměrový rozvaděč ER (výměna jističe viz.příloha TZ)</t>
  </si>
  <si>
    <t>741110063</t>
  </si>
  <si>
    <t>Montáž trubek elektroinstalačních s nasunutím nebo našroubováním do krabic plastových ohebných, uložených pod omítku, vnější Ø přes 35 mm</t>
  </si>
  <si>
    <t>34571064</t>
  </si>
  <si>
    <t>trubka elektroinstalační ohebná z PVC (ČSN) 2329</t>
  </si>
  <si>
    <t>741-11-R.pol</t>
  </si>
  <si>
    <t>Kabel coax CB113-75ohm - D+M</t>
  </si>
  <si>
    <t>741122031</t>
  </si>
  <si>
    <t>Montáž kabelů měděných bez ukončení uložených pod omítku plných kulatých (např. CYKY), počtu a průřezu žil 5x1,5 až 2,5 mm2</t>
  </si>
  <si>
    <t>34111094</t>
  </si>
  <si>
    <t>kabel instalační jádro Cu plné izolace PVC plášť PVC 450/750V (CYKY) 5x2,5mm2</t>
  </si>
  <si>
    <t>20*1,15 "Přepočtené koeficientem množství</t>
  </si>
  <si>
    <t>741-12-R.pol</t>
  </si>
  <si>
    <t>Kabel UTP 4x2x0,8 - D+M</t>
  </si>
  <si>
    <t>741112001</t>
  </si>
  <si>
    <t>Montáž krabic elektroinstalačních bez napojení na trubky a lišty, demontáže a montáže víčka a přístroje protahovacích nebo odbočných zapuštěných plastových kruhových do zdiva</t>
  </si>
  <si>
    <t>34571457</t>
  </si>
  <si>
    <t>krabice pod omítku PVC odbočná kruhová D 70mm s víčkem</t>
  </si>
  <si>
    <t>34571450</t>
  </si>
  <si>
    <t>krabice pod omítku PVC přístrojová kruhová D 70mm</t>
  </si>
  <si>
    <t>741122611</t>
  </si>
  <si>
    <t>Montáž kabelů měděných bez ukončení uložených pevně plných kulatých nebo bezhalogenových (např. CYKY) počtu a průřezu žil 3x1,5 až 6 mm2</t>
  </si>
  <si>
    <t>34111036</t>
  </si>
  <si>
    <t>kabel instalační jádro Cu plné izolace PVC plášť PVC 450/750V (CYKY) 3x2,5mm2</t>
  </si>
  <si>
    <t>170*1,15 "Přepočtené koeficientem množství</t>
  </si>
  <si>
    <t>34111030</t>
  </si>
  <si>
    <t>kabel instalační jádro Cu plné izolace PVC plášť PVC 450/750V (CYKY) 3x1,5mm2</t>
  </si>
  <si>
    <t>230*1,15 "Přepočtené koeficientem množství</t>
  </si>
  <si>
    <t>741122621</t>
  </si>
  <si>
    <t>Montáž kabelů měděných bez ukončení uložených pevně plných kulatých nebo bezhalogenových (např. CYKY) počtu a průřezu žil 4x1,5 až 4 mm2</t>
  </si>
  <si>
    <t>34111060</t>
  </si>
  <si>
    <t>kabel instalační jádro Cu plné izolace PVC plášť PVC 450/750V (CYKY) 4x1,5mm2</t>
  </si>
  <si>
    <t>30*1,15 "Přepočtené koeficientem množství</t>
  </si>
  <si>
    <t>741122623</t>
  </si>
  <si>
    <t>Montáž kabelů měděných bez ukončení uložených pevně plných kulatých nebo bezhalogenových (např. CYKY) počtu a průřezu žil 4x10 mm2</t>
  </si>
  <si>
    <t>34111076</t>
  </si>
  <si>
    <t>kabel instalační jádro Cu plné izolace PVC plášť PVC 450/750V (CYKY) 4x10mm2</t>
  </si>
  <si>
    <t>741310001</t>
  </si>
  <si>
    <t>Montáž spínačů jedno nebo dvoupólových nástěnných se zapojením vodičů, pro prostředí normální spínačů, řazení 1-jednopólových</t>
  </si>
  <si>
    <t>34539064</t>
  </si>
  <si>
    <t>spínač jednopólový, řazení 1, s krytem, bez rámečku, šroubové svorky</t>
  </si>
  <si>
    <t>741310022</t>
  </si>
  <si>
    <t>Montáž spínačů jedno nebo dvoupólových nástěnných se zapojením vodičů, pro prostředí normální přepínačů, řazení 6-střídavých</t>
  </si>
  <si>
    <t>34539068</t>
  </si>
  <si>
    <t>přepínač střídavý, řazení 6, s krytem, bez rámečku, šroubové svorky</t>
  </si>
  <si>
    <t>741310025</t>
  </si>
  <si>
    <t>Montáž spínačů jedno nebo dvoupólových nástěnných se zapojením vodičů, pro prostředí normální přepínačů, řazení 7-křížových</t>
  </si>
  <si>
    <t>34539070</t>
  </si>
  <si>
    <t>přepínač křížový, s krytem, řazení 7, bez rámečku, šroubové svorky, šroubové svorky</t>
  </si>
  <si>
    <t>741310112</t>
  </si>
  <si>
    <t>Montáž spínačů jedno nebo dvoupólových polozapuštěných nebo zapuštěných se zapojením vodičů bezšroubové připojení ovladačů, řazení 1/0-tlačítkových zapínacích</t>
  </si>
  <si>
    <t>34539008</t>
  </si>
  <si>
    <t>přístroj ovládače zapínacího dvojitého, řazení 1/0+1/0 šroubové svorky</t>
  </si>
  <si>
    <t>741311004</t>
  </si>
  <si>
    <t>Montáž spínačů speciálních se zapojením vodičů čidla pohybu nástěnného</t>
  </si>
  <si>
    <t>40461058</t>
  </si>
  <si>
    <t>čidlo pohybové a prezenční stropní 360°</t>
  </si>
  <si>
    <t>741313031</t>
  </si>
  <si>
    <t>Montáž zásuvek domovních se zapojením vodičů šroubové připojení vestavných 10 popř. 16 A bez odvrtání profilovaného otvoru, provedení 1P zdířka</t>
  </si>
  <si>
    <t>34555240</t>
  </si>
  <si>
    <t>přístroj zásuvky zápustné jednonásobné, krytka s clonkami, šroubové svorky</t>
  </si>
  <si>
    <t>741313001</t>
  </si>
  <si>
    <t>Montáž zásuvek domovních se zapojením vodičů bezšroubové připojení polozapuštěných nebo zapuštěných 10/16 A, provedení 2P + PE</t>
  </si>
  <si>
    <t>34555238</t>
  </si>
  <si>
    <t>zásuvka zápustná dvojnásobná, šroubové svorky</t>
  </si>
  <si>
    <t>741370002</t>
  </si>
  <si>
    <t>Montáž svítidel žárovkových se zapojením vodičů bytových nebo společenských místností stropních přisazených 1 zdroj se sklem</t>
  </si>
  <si>
    <t>210501-r.POL.</t>
  </si>
  <si>
    <t>Svítidlo stropní, LED kruhové přisazené, plastový kryt, 1x24W, D+M (viz výkres č. 03)</t>
  </si>
  <si>
    <t>210502-r.POL.</t>
  </si>
  <si>
    <t>Svítidlo nástěnné, LED kruhové přisazené, plastový kryt, 1x24W, D+M (viz výkres č. 03)</t>
  </si>
  <si>
    <t>210504-r.POL.</t>
  </si>
  <si>
    <t>LED podlinkové svítidlo 16W/230V, včetně transformátoru (viz výkres č. 03)</t>
  </si>
  <si>
    <t>210504-R.pol.</t>
  </si>
  <si>
    <t>Svítidlo přisazené LED kruhové, Opálový PMMA kryt, 20W, 2150lm</t>
  </si>
  <si>
    <t>741920362</t>
  </si>
  <si>
    <t>Protipožární ucpávky svazků kabelů prostup stěnou tloušťky 150 mm pěnou, požární odolnost EI 60 při 10% zaplnění prostupu kabely průměr prostupu 120 mm</t>
  </si>
  <si>
    <t>998741122</t>
  </si>
  <si>
    <t>Přesun hmot pro silnoproud stanovený z hmotnosti přesunovaného materiálu vodorovná dopravní vzdálenost do 50 m ruční (bez užití mechanizace) v objektech výšky přes 6 do 12 m</t>
  </si>
  <si>
    <t>742</t>
  </si>
  <si>
    <t>Elektroinstalace - slaboproud</t>
  </si>
  <si>
    <t>742220232</t>
  </si>
  <si>
    <t>Montáž příslušenství pro PZTS detektor na stěnu nebo na strop</t>
  </si>
  <si>
    <t>61124263-R.pol</t>
  </si>
  <si>
    <t>opticko - kouřový senzor</t>
  </si>
  <si>
    <t>742420121</t>
  </si>
  <si>
    <t>Montáž společné televizní antény televizní zásuvky koncové nebo průběžné</t>
  </si>
  <si>
    <t>341-R-pol.1</t>
  </si>
  <si>
    <t>Zásuvka televizní pod omítku</t>
  </si>
  <si>
    <t>998742312</t>
  </si>
  <si>
    <t>Přesun hmot pro slaboproud stanovený procentní sazbou (%) z ceny vodorovná dopravní vzdálenost do 50 m ruční (bez užití mechanizace) v objektech výšky přes 6 do 12 m</t>
  </si>
  <si>
    <t>%</t>
  </si>
  <si>
    <t>Práce a dodávky M</t>
  </si>
  <si>
    <t>22-M</t>
  </si>
  <si>
    <t>Montáže technologických zařízení pro dopravní stavby</t>
  </si>
  <si>
    <t>741120001</t>
  </si>
  <si>
    <t>Montáž vodičů izolovaných měděných bez ukončení uložených pod omítku plných a laněných (např. CY), průřezu žíly 0,35 až 6 mm2</t>
  </si>
  <si>
    <t>34140825</t>
  </si>
  <si>
    <t>vodič propojovací jádro Cu plné izolace PVC 450/750V (H07V-U) 1x4mm2</t>
  </si>
  <si>
    <t>256</t>
  </si>
  <si>
    <t>25*1,15 "Přepočtené koeficientem množství</t>
  </si>
  <si>
    <t>742310001</t>
  </si>
  <si>
    <t>Montáž domovního telefonu napájecího modulu na DIN lištu</t>
  </si>
  <si>
    <t>38227042</t>
  </si>
  <si>
    <t>zdroj napájecí domácího telefonu a zvonkového tabla pro 2-68 uživatelů</t>
  </si>
  <si>
    <t>742310002</t>
  </si>
  <si>
    <t>Montáž domovního telefonu komunikačního tabla</t>
  </si>
  <si>
    <t>742320032</t>
  </si>
  <si>
    <t>Montáž elektricky ovládaných zámků ostatní prvky elektrického otvírače 12 V a stavitelnou střelkou</t>
  </si>
  <si>
    <t>38226101</t>
  </si>
  <si>
    <t>zvonkové tablo s elektronickým vrátným 4 tlačítka, rámeček pod omítkou</t>
  </si>
  <si>
    <t>742310006</t>
  </si>
  <si>
    <t>Montáž domovního telefonu nástěnného audio/video telefonu</t>
  </si>
  <si>
    <t>38226805</t>
  </si>
  <si>
    <t>domovní telefon s ovládáním elektrického zámku</t>
  </si>
  <si>
    <t>58-M</t>
  </si>
  <si>
    <t>Revize UTZ</t>
  </si>
  <si>
    <t>580</t>
  </si>
  <si>
    <t>Revize elektro - UTZ</t>
  </si>
  <si>
    <t>okruh</t>
  </si>
  <si>
    <t>-1067999477</t>
  </si>
  <si>
    <t>HZS3222</t>
  </si>
  <si>
    <t>Hodinové zúčtovací sazby montáží technologických zařízení na stavebních objektech montér slaboproudých zařízení odborný</t>
  </si>
  <si>
    <t>05 - Vzduchotechnika</t>
  </si>
  <si>
    <t xml:space="preserve">    751 - Vzduchotechnika</t>
  </si>
  <si>
    <t>713411121</t>
  </si>
  <si>
    <t>Montáž izolace tepelné potrubí a ohybů pásy nebo rohožemi s povrchovou úpravou hliníkovou fólií připevněnými ocelovým drátem potrubí jednovrstvá</t>
  </si>
  <si>
    <t>63151671</t>
  </si>
  <si>
    <t>rohož izolační z minerální vlny lamelová s Al fólií 50-60kg/m3 tl 40mm</t>
  </si>
  <si>
    <t>1*1,05 "Přepočtené koeficientem množství</t>
  </si>
  <si>
    <t>751</t>
  </si>
  <si>
    <t>751111051</t>
  </si>
  <si>
    <t>Montáž ventilátoru axiálního nízkotlakého podhledového, průměru do 100 mm</t>
  </si>
  <si>
    <t>751-1.1</t>
  </si>
  <si>
    <t>Axiální ventilátor V=50m3/h, Pext=30Pa Pel=9W/230V spínání vlastním tlačítkem vedle osvětlení prostoru odolnost IPx5 vč. zpětné klapky doběh nastavit na 2min</t>
  </si>
  <si>
    <t>751-1.2</t>
  </si>
  <si>
    <t>Axiální ventilátor V=80m3/h, Pext=35Pa Pel=13W/230V spínání vlastním tlačítkem vedle osvětlení prostoru odolnost IPx5 vč. zpětné klapky doběh nastavit na 2min</t>
  </si>
  <si>
    <t>751398012</t>
  </si>
  <si>
    <t>Montáž ostatních zařízení větrací mřížky na kruhové potrubí, průměru přes 100 do 200 mm</t>
  </si>
  <si>
    <t>42972839</t>
  </si>
  <si>
    <t>mřížka větrací kruhová plastová s okapničkou a síťkou D 125mm</t>
  </si>
  <si>
    <t>751398031</t>
  </si>
  <si>
    <t>Montáž ostatních zařízení ventilační mřížky do dveří nebo desek, průřezu do 0,040 m2</t>
  </si>
  <si>
    <t>751377011</t>
  </si>
  <si>
    <t>Montáž odsávacích stropů, zákrytů odsávacího zákrytu (digestoř) bytového vestavěného</t>
  </si>
  <si>
    <t>751-1.6</t>
  </si>
  <si>
    <t xml:space="preserve">Recirkulační digestoř podvěsná V=320m3/h Pel=140W/230V uhlíková filtrace, hliníkové lapače tuku  600x510x130 vč. osvětlení</t>
  </si>
  <si>
    <t>751510041</t>
  </si>
  <si>
    <t>Vzduchotechnické potrubí z pozinkovaného plechu kruhové, trouba spirálně vinutá bez příruby, průměru do 100 mm</t>
  </si>
  <si>
    <t>751510042</t>
  </si>
  <si>
    <t>Vzduchotechnické potrubí z pozinkovaného plechu kruhové, trouba spirálně vinutá bez příruby, průměru přes 100 do 200 mm</t>
  </si>
  <si>
    <t>"DN125"2,00</t>
  </si>
  <si>
    <t>751537031</t>
  </si>
  <si>
    <t>Montáž potrubí ohebného kruhového neizolovaného ze dvou vrstev PVC s polyamidovou nebo polyetylenovou tkaninou, průměru do 100 mm</t>
  </si>
  <si>
    <t>42981955</t>
  </si>
  <si>
    <t>hadice ohebná z Al laminátu vyztužená drátem s tepelnou a zvukovou izolací, délka 10m, D 102mm</t>
  </si>
  <si>
    <t>2*1,2 "Přepočtené koeficientem množství</t>
  </si>
  <si>
    <t>751537032</t>
  </si>
  <si>
    <t>Montáž potrubí ohebného kruhového neizolovaného ze dvou vrstev PVC s polyamidovou nebo polyetylenovou tkaninou, průměru přes 100 do 200 mm</t>
  </si>
  <si>
    <t>42981956</t>
  </si>
  <si>
    <t>hadice ohebná z Al laminátu vyztužená drátem s tepelnou a zvukovou izolací, délka 10m, D 127mm</t>
  </si>
  <si>
    <t>1*1,2 "Přepočtené koeficientem množství</t>
  </si>
  <si>
    <t>751-1.16</t>
  </si>
  <si>
    <t>Zaregulování a komplexní vyzkoušení systému a zaškolení obsluhy</t>
  </si>
  <si>
    <t>751- R.pol.01</t>
  </si>
  <si>
    <t>Závěsový a upevňovací materiál - D+M</t>
  </si>
  <si>
    <t>998751121</t>
  </si>
  <si>
    <t>Přesun hmot pro vzduchotechniku stanovený z hmotnosti přesunovaného materiálu vodorovná dopravní vzdálenost do 100 m ruční (bez užití mechanizace) v objektech výšky do 12 m</t>
  </si>
  <si>
    <t>766660720</t>
  </si>
  <si>
    <t>Montáž dveřních doplňků větrací mřížky s vyříznutím otvoru</t>
  </si>
  <si>
    <t>MAT0001</t>
  </si>
  <si>
    <t>Mřížka větrací dveřní plast 500/90mm</t>
  </si>
  <si>
    <t>SO 08-71-18.05 - Rekonstu...</t>
  </si>
  <si>
    <t xml:space="preserve">    4 - Vodorovné konstrukce</t>
  </si>
  <si>
    <t xml:space="preserve">    711 - Izolace proti vodě, vlhkosti a plynům</t>
  </si>
  <si>
    <t xml:space="preserve">    762 - Konstrukce tesařské</t>
  </si>
  <si>
    <t>310238211</t>
  </si>
  <si>
    <t>Zazdívka otvorů ve zdivu nadzákladovém cihlami pálenými plochy přes 0,25 m2 do 1 m2 na maltu vápenocementovou</t>
  </si>
  <si>
    <t>m3</t>
  </si>
  <si>
    <t>"dozdívka ostění"3*0,15*0,10*2,05</t>
  </si>
  <si>
    <t>317141442</t>
  </si>
  <si>
    <t>Překlady ploché prefabrikované z pórobetonu osazené do tenkého maltového lože, včetně slepení dvou překladů vedle sebe po celé délce boční plochy, výšky překladu do 200 mm šířky 150 mm, délky překladu přes 1200 do 1300 mm</t>
  </si>
  <si>
    <t>342272215</t>
  </si>
  <si>
    <t>Příčky z pórobetonových tvárnic hladkých na tenké maltové lože objemová hmotnost do 500 kg/m3, tloušťka příčky 75 mm</t>
  </si>
  <si>
    <t>(0,71+0,81)*3,185</t>
  </si>
  <si>
    <t>342272235</t>
  </si>
  <si>
    <t>Příčky z pórobetonových tvárnic hladkých na tenké maltové lože objemová hmotnost do 500 kg/m3, tloušťka příčky 125 mm</t>
  </si>
  <si>
    <t>1,50*3,185</t>
  </si>
  <si>
    <t>Vodorovné konstrukce</t>
  </si>
  <si>
    <t>411321515</t>
  </si>
  <si>
    <t>Stropy z betonu železového (bez výztuže) stropů deskových, plochých střech, desek balkonových, desek hřibových stropů včetně hlavic hřibových sloupů tř. C 20/25</t>
  </si>
  <si>
    <t>"nová podlahové konstrukce"</t>
  </si>
  <si>
    <t>11,86*5,65*0,122</t>
  </si>
  <si>
    <t>411354234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</si>
  <si>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0,88 mm</t>
  </si>
  <si>
    <t>11,86*5,65</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</si>
  <si>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</si>
  <si>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</si>
  <si>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"KARI 5/100/100"</t>
  </si>
  <si>
    <t>11,86*5,65*2,10*1,10/1000</t>
  </si>
  <si>
    <t>413232221</t>
  </si>
  <si>
    <t>Zazdívka zhlaví stropních trámů nebo válcovaných nosníků pálenými cihlami válcovaných nosníků, výšky přes 150 do 300 mm</t>
  </si>
  <si>
    <t>11*2+1</t>
  </si>
  <si>
    <t>413941123</t>
  </si>
  <si>
    <t>Osazování ocelových válcovaných nosníků ve stropech I nebo IE nebo U nebo UE nebo L č. 14 až 22 nebo výšky přes 120 do 220 mm</t>
  </si>
  <si>
    <t>"V1"1*2,20*18,80/1000</t>
  </si>
  <si>
    <t>13010822</t>
  </si>
  <si>
    <t>ocel profilová jakost S235JR (11 375) průřez U (UPN) 160</t>
  </si>
  <si>
    <t>413941133</t>
  </si>
  <si>
    <t>Osazování ocelových válcovaných nosníků ve stropech HE-A nebo HE-B, výšky přes 120 do 220 mm</t>
  </si>
  <si>
    <t>13010976</t>
  </si>
  <si>
    <t>ocel profilová jakost S235JR (11 375) průřez HEB 160</t>
  </si>
  <si>
    <t>612131121</t>
  </si>
  <si>
    <t>Podkladní a spojovací vrstva vnitřních omítaných ploch penetrace disperzní nanášená ručně stěn</t>
  </si>
  <si>
    <t>"1P10"</t>
  </si>
  <si>
    <t>(0,71*2+0,10+0,81*2+0,10+1,50*2)*3,15</t>
  </si>
  <si>
    <t>612142001</t>
  </si>
  <si>
    <t>Pletivo vnitřních ploch v ploše nebo pruzích, na plném podkladu sklovláknité vtlačené do tmelu včetně tmelu stěn</t>
  </si>
  <si>
    <t>612315223</t>
  </si>
  <si>
    <t>Vápenná omítka jednotlivých malých ploch štuková na stěnách, plochy jednotlivě přes 0,25 do 1 m2</t>
  </si>
  <si>
    <t>612321131</t>
  </si>
  <si>
    <t>Vápenocementový štuk vnitřních ploch tloušťky do 3 mm svislých konstrukcí stěn</t>
  </si>
  <si>
    <t>(0,71*2+0,10+0,81*2+0,10+1,50)*(3,15-2,00)</t>
  </si>
  <si>
    <t>1,50*3,15</t>
  </si>
  <si>
    <t>962031132</t>
  </si>
  <si>
    <t>Bourání příček nebo přizdívek z cihel pálených plných nebo dutých, tl. do 100 mm</t>
  </si>
  <si>
    <t>3,655*3,155</t>
  </si>
  <si>
    <t>-0,60*2,00</t>
  </si>
  <si>
    <t>2,21*3,155</t>
  </si>
  <si>
    <t>-0,70*2,00</t>
  </si>
  <si>
    <t>962031133</t>
  </si>
  <si>
    <t>Bourání příček nebo přizdívek z cihel pálených plných nebo dutých, tl. přes 100 do 150 mm</t>
  </si>
  <si>
    <t>5,65*3,155</t>
  </si>
  <si>
    <t>-1,00*2,00</t>
  </si>
  <si>
    <t>(3,10+1,525)*3,135</t>
  </si>
  <si>
    <t>964061321</t>
  </si>
  <si>
    <t>Uvolnění zhlaví trámu pro jakoukoliv délku uložení, ze zdiva cihelného, o průřezu zhlaví do 0,03 m2</t>
  </si>
  <si>
    <t>"bourání podlahové konstrukce"</t>
  </si>
  <si>
    <t>7*2</t>
  </si>
  <si>
    <t>965043441</t>
  </si>
  <si>
    <t>Bourání mazanin betonových s potěrem nebo teracem tl. do 150 mm, plochy přes 4 m2</t>
  </si>
  <si>
    <t>"bourání podlahové konstrukce - mazanina "</t>
  </si>
  <si>
    <t>(2,05*5,65-0,55*0,55)*0,05</t>
  </si>
  <si>
    <t>965049111</t>
  </si>
  <si>
    <t>Bourání mazanin Příplatek k cenám za bourání mazanin betonových se svařovanou sítí, tl. do 100 mm</t>
  </si>
  <si>
    <t>965082923</t>
  </si>
  <si>
    <t>Odstranění násypu pod podlahami nebo ochranného násypu na střechách tl. do 100 mm, plochy přes 2 m2</t>
  </si>
  <si>
    <t>971033631</t>
  </si>
  <si>
    <t>Vybourání otvorů ve zdivu základovém nebo nadzákladovém z cihel, tvárnic, příčkovek z cihel pálených na maltu vápennou nebo vápenocementovou plochy do 4 m2, tl. do 150 mm</t>
  </si>
  <si>
    <t>0,90*2,15</t>
  </si>
  <si>
    <t>973031325</t>
  </si>
  <si>
    <t>Vysekání výklenků nebo kapes ve zdivu z cihel na maltu vápennou nebo vápenocementovou kapes, plochy do 0,10 m2, hl. do 300 mm</t>
  </si>
  <si>
    <t>12*2</t>
  </si>
  <si>
    <t>974032664</t>
  </si>
  <si>
    <t>Vysekání rýh ve stěnách nebo příčkách z dutých cihel, tvárnic, desek pro vtahování nosníků do zdí před vybouráním otvoru do hl. 150 mm, při výšce nosníku do 150 mm</t>
  </si>
  <si>
    <t>"pro nový překlad"1,30</t>
  </si>
  <si>
    <t>711</t>
  </si>
  <si>
    <t>Izolace proti vodě, vlhkosti a plynům</t>
  </si>
  <si>
    <t>711131811</t>
  </si>
  <si>
    <t>Odstranění izolace proti zemní vlhkosti na ploše vodorovné V</t>
  </si>
  <si>
    <t>2,05*5,65-0,55*0,55</t>
  </si>
  <si>
    <t>711491471</t>
  </si>
  <si>
    <t>Provedení pojistné izolace proti vodě fólií položenou volně s přelepením spojů na ploše vodorovné V</t>
  </si>
  <si>
    <t>5,65*3,65</t>
  </si>
  <si>
    <t>5,65*(3,65+0,15+2,21)</t>
  </si>
  <si>
    <t>5,65*2,05-0,55*0,55</t>
  </si>
  <si>
    <t>28329033</t>
  </si>
  <si>
    <t>fólie kontaktní difuzně propustná pro doplňkovou hydroizolační vrstvu, třívrstvá mikroporézní PP 95g/m2 s integrovanou samolepící páskou</t>
  </si>
  <si>
    <t>65,86*1,0605 "Přepočtené koeficientem množství</t>
  </si>
  <si>
    <t>711491571</t>
  </si>
  <si>
    <t>Provedení pojistné izolace proti vodě fólií položenou volně s přelepením spojů na ploše svislé S</t>
  </si>
  <si>
    <t>4,767*1,0605 "Přepočtené koeficientem množství</t>
  </si>
  <si>
    <t>998711122</t>
  </si>
  <si>
    <t>Přesun hmot pro izolace proti vodě, vlhkosti a plynům stanovený z hmotnosti přesunovaného materiálu vodorovná dopravní vzdálenost do 50 m ruční (bez užití mechanizace) v objektech výšky přes 6 do 12 m</t>
  </si>
  <si>
    <t>713110811</t>
  </si>
  <si>
    <t>Odstranění tepelné izolace stropů nebo podhledů z rohoží, pásů, dílců, desek, bloků volně kladených z vláknitých materiálů suchých, tloušťka izolace do 100 mm</t>
  </si>
  <si>
    <t>713121111</t>
  </si>
  <si>
    <t>Montáž tepelné izolace podlah rohožemi, pásy, deskami, dílci, bloky (izolační materiál ve specifikaci) kladenými volně jednovrstvá</t>
  </si>
  <si>
    <t>63141434</t>
  </si>
  <si>
    <t>deska tepelně izolační minerální plovoucích podlah λ=0,033-0,035 tl 40mm</t>
  </si>
  <si>
    <t>54,58*1,05 "Přepočtené koeficientem množství</t>
  </si>
  <si>
    <t>63141432</t>
  </si>
  <si>
    <t>deska tepelně izolační minerální plovoucích podlah λ=0,033-0,035 tl 30mm</t>
  </si>
  <si>
    <t>11,28*1,05 "Přepočtené koeficientem množství</t>
  </si>
  <si>
    <t>762</t>
  </si>
  <si>
    <t>Konstrukce tesařské</t>
  </si>
  <si>
    <t>762521811</t>
  </si>
  <si>
    <t>Demontáž podlah bez polštářů z prken tl. do 32 mm</t>
  </si>
  <si>
    <t>762822810</t>
  </si>
  <si>
    <t>Demontáž stropních trámů z hraněného řeziva, průřezové plochy do 144 cm2</t>
  </si>
  <si>
    <t>7*3,65</t>
  </si>
  <si>
    <t>7*(3,65+0,15+2,21)</t>
  </si>
  <si>
    <t>763111417</t>
  </si>
  <si>
    <t>Příčka ze sádrokartonových desek s nosnou konstrukcí z jednoduchých ocelových profilů UW, CW dvojitě opláštěná deskami standardními A tl. 2 x 12,5 mm s izolací, EI 60, příčka tl. 150 mm, profil 100, Rw do 56 dB</t>
  </si>
  <si>
    <t>(3,65+3,65+2,53)*3,185</t>
  </si>
  <si>
    <t>-0,80*2,00</t>
  </si>
  <si>
    <t>-1,60*2,00</t>
  </si>
  <si>
    <t>763111437</t>
  </si>
  <si>
    <t>Příčka ze sádrokartonových desek s nosnou konstrukcí z jednoduchých ocelových profilů UW, CW dvojitě opláštěná deskami impregnovanými H2 tl. 2 x 12,5 mm EI 60, příčka tl. 150 mm, profil 100, s izolací, Rw do 56 dB</t>
  </si>
  <si>
    <t>3,10*3,185</t>
  </si>
  <si>
    <t>763111772</t>
  </si>
  <si>
    <t>Příčka ze sádrokartonových desek Příplatek k cenám za rovinnost celoplošné tmelení kvality Q4</t>
  </si>
  <si>
    <t>26,509+8,474</t>
  </si>
  <si>
    <t>763251111</t>
  </si>
  <si>
    <t>Podlaha ze sádrovláknitých desek na pero a drážku z podlahových prvků tl. 20 mm podlaha tl. 20 mm bez podsypu</t>
  </si>
  <si>
    <t>5,65*5,985</t>
  </si>
  <si>
    <t>SO 90-90 - Odpady</t>
  </si>
  <si>
    <t>997013501</t>
  </si>
  <si>
    <t>Odvoz suti a vybouraných hmot na skládku nebo meziskládku se složením, na vzdálenost do 1 km</t>
  </si>
  <si>
    <t>"SO 18-71-18.01 "</t>
  </si>
  <si>
    <t>"01 ASŘ"2,909+0,752</t>
  </si>
  <si>
    <t>"ZTI"0,189+0,691</t>
  </si>
  <si>
    <t>"ÚT"0,226</t>
  </si>
  <si>
    <t>"SO 18-71-18.05"27,893+2,348</t>
  </si>
  <si>
    <t>997013509</t>
  </si>
  <si>
    <t>Odvoz suti a vybouraných hmot na skládku nebo meziskládku se složením, na vzdálenost Příplatek k ceně za každý další započatý 1 km přes 1 km</t>
  </si>
  <si>
    <t>35,008*14 "Přepočtené koeficientem množství</t>
  </si>
  <si>
    <t>997013631</t>
  </si>
  <si>
    <t>Poplatek za uložení stavebního odpadu na skládce (skládkovné) směsného stavebního a demoličního zatříděného do Katalogu odpadů pod kódem 17 09 04</t>
  </si>
  <si>
    <t>"suť celkem" 35,008</t>
  </si>
  <si>
    <t>"odpočet"-(0,042+0,016+0,045+14,139)</t>
  </si>
  <si>
    <t>997013813</t>
  </si>
  <si>
    <t>Poplatek za uložení stavebního odpadu na skládce (skládkovné) z plastických hmot zatříděného do Katalogu odpadů pod kódem 17 02 03</t>
  </si>
  <si>
    <t>"01 ASŘ"0,042</t>
  </si>
  <si>
    <t>997013814</t>
  </si>
  <si>
    <t>Poplatek za uložení stavebního odpadu na skládce (skládkovné) z izolačních materiálů zatříděného do Katalogu odpadů pod kódem 17 06 04</t>
  </si>
  <si>
    <t>"SO 18-71-18.05"0,016</t>
  </si>
  <si>
    <t>997013847</t>
  </si>
  <si>
    <t>Poplatek za uložení stavebního odpadu na skládce (skládkovné) asfaltového s obsahem dehtu zatříděného do Katalogu odpadů pod kódem 17 03 01</t>
  </si>
  <si>
    <t>"SO 18-71-18.05"0,045</t>
  </si>
  <si>
    <t>997013869</t>
  </si>
  <si>
    <t>Poplatek za uložení stavebního odpadu na recyklační skládce (skládkovné) ze směsí nebo oddělených frakcí betonu, cihel a keramických výrobků zatříděného do Katalogu odpadů pod kódem 17 01 07</t>
  </si>
  <si>
    <t>"01 ASŘ"27,893-13,754</t>
  </si>
  <si>
    <t>SO 98-98 - Všeobecný objekt</t>
  </si>
  <si>
    <t>VRN - Vedlejší rozpočtové náklady</t>
  </si>
  <si>
    <t>VRN</t>
  </si>
  <si>
    <t>Vedlejší rozpočtové náklady</t>
  </si>
  <si>
    <t>013254000</t>
  </si>
  <si>
    <t>Dokumentace skutečného provedení stavby</t>
  </si>
  <si>
    <t>013294000</t>
  </si>
  <si>
    <t>Ostatní dokumentace - dílenská a výrobní</t>
  </si>
  <si>
    <t>030001000</t>
  </si>
  <si>
    <t>Zařízení staveniště</t>
  </si>
  <si>
    <t>040001000</t>
  </si>
  <si>
    <t>Inženýrská činnost</t>
  </si>
  <si>
    <t>041403000</t>
  </si>
  <si>
    <t>Koordinátor BOZP na staveništi</t>
  </si>
  <si>
    <t>045002000</t>
  </si>
  <si>
    <t>Kompletační a koordinační činnost</t>
  </si>
  <si>
    <t>071002000</t>
  </si>
  <si>
    <t>Provoz investora, třetích osob</t>
  </si>
  <si>
    <t>kompl…</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</si>
</sst>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IMPORT</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LK 2024-024 - Opravy bytových jednotek OŘ Brno - Bílovice nad Svitavou</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14. 3. 2024</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ROUND(SUM(AG95:AG102),2)</f>
        <v>0</v>
      </c>
      <c r="AH94" s="109"/>
      <c r="AI94" s="109"/>
      <c r="AJ94" s="109"/>
      <c r="AK94" s="109"/>
      <c r="AL94" s="109"/>
      <c r="AM94" s="109"/>
      <c r="AN94" s="110">
        <f>SUM(AG94,AT94)</f>
        <v>0</v>
      </c>
      <c r="AO94" s="110"/>
      <c r="AP94" s="110"/>
      <c r="AQ94" s="111" t="s">
        <v>1</v>
      </c>
      <c r="AR94" s="112"/>
      <c r="AS94" s="113">
        <f>ROUND(SUM(AS95:AS102),2)</f>
        <v>0</v>
      </c>
      <c r="AT94" s="114">
        <f>ROUND(SUM(AV94:AW94),2)</f>
        <v>0</v>
      </c>
      <c r="AU94" s="115">
        <f>ROUND(SUM(AU95:AU102),5)</f>
        <v>0</v>
      </c>
      <c r="AV94" s="114">
        <f>ROUND(AZ94*L29,2)</f>
        <v>0</v>
      </c>
      <c r="AW94" s="114">
        <f>ROUND(BA94*L30,2)</f>
        <v>0</v>
      </c>
      <c r="AX94" s="114">
        <f>ROUND(BB94*L29,2)</f>
        <v>0</v>
      </c>
      <c r="AY94" s="114">
        <f>ROUND(BC94*L30,2)</f>
        <v>0</v>
      </c>
      <c r="AZ94" s="114">
        <f>ROUND(SUM(AZ95:AZ102),2)</f>
        <v>0</v>
      </c>
      <c r="BA94" s="114">
        <f>ROUND(SUM(BA95:BA102),2)</f>
        <v>0</v>
      </c>
      <c r="BB94" s="114">
        <f>ROUND(SUM(BB95:BB102),2)</f>
        <v>0</v>
      </c>
      <c r="BC94" s="114">
        <f>ROUND(SUM(BC95:BC102),2)</f>
        <v>0</v>
      </c>
      <c r="BD94" s="116">
        <f>ROUND(SUM(BD95:BD102),2)</f>
        <v>0</v>
      </c>
      <c r="BE94" s="6"/>
      <c r="BS94" s="117" t="s">
        <v>72</v>
      </c>
      <c r="BT94" s="117" t="s">
        <v>73</v>
      </c>
      <c r="BU94" s="118" t="s">
        <v>74</v>
      </c>
      <c r="BV94" s="117" t="s">
        <v>14</v>
      </c>
      <c r="BW94" s="117" t="s">
        <v>5</v>
      </c>
      <c r="BX94" s="117" t="s">
        <v>75</v>
      </c>
      <c r="CL94" s="117" t="s">
        <v>1</v>
      </c>
    </row>
    <row r="95" s="7" customFormat="1" ht="16.5" customHeight="1">
      <c r="A95" s="119" t="s">
        <v>76</v>
      </c>
      <c r="B95" s="120"/>
      <c r="C95" s="121"/>
      <c r="D95" s="122" t="s">
        <v>77</v>
      </c>
      <c r="E95" s="122"/>
      <c r="F95" s="122"/>
      <c r="G95" s="122"/>
      <c r="H95" s="122"/>
      <c r="I95" s="123"/>
      <c r="J95" s="122" t="s">
        <v>78</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'01 - ASŘ - oprava bytu'!J30</f>
        <v>0</v>
      </c>
      <c r="AH95" s="123"/>
      <c r="AI95" s="123"/>
      <c r="AJ95" s="123"/>
      <c r="AK95" s="123"/>
      <c r="AL95" s="123"/>
      <c r="AM95" s="123"/>
      <c r="AN95" s="124">
        <f>SUM(AG95,AT95)</f>
        <v>0</v>
      </c>
      <c r="AO95" s="123"/>
      <c r="AP95" s="123"/>
      <c r="AQ95" s="125" t="s">
        <v>79</v>
      </c>
      <c r="AR95" s="126"/>
      <c r="AS95" s="127">
        <v>0</v>
      </c>
      <c r="AT95" s="128">
        <f>ROUND(SUM(AV95:AW95),2)</f>
        <v>0</v>
      </c>
      <c r="AU95" s="129">
        <f>'01 - ASŘ - oprava bytu'!P134</f>
        <v>0</v>
      </c>
      <c r="AV95" s="128">
        <f>'01 - ASŘ - oprava bytu'!J33</f>
        <v>0</v>
      </c>
      <c r="AW95" s="128">
        <f>'01 - ASŘ - oprava bytu'!J34</f>
        <v>0</v>
      </c>
      <c r="AX95" s="128">
        <f>'01 - ASŘ - oprava bytu'!J35</f>
        <v>0</v>
      </c>
      <c r="AY95" s="128">
        <f>'01 - ASŘ - oprava bytu'!J36</f>
        <v>0</v>
      </c>
      <c r="AZ95" s="128">
        <f>'01 - ASŘ - oprava bytu'!F33</f>
        <v>0</v>
      </c>
      <c r="BA95" s="128">
        <f>'01 - ASŘ - oprava bytu'!F34</f>
        <v>0</v>
      </c>
      <c r="BB95" s="128">
        <f>'01 - ASŘ - oprava bytu'!F35</f>
        <v>0</v>
      </c>
      <c r="BC95" s="128">
        <f>'01 - ASŘ - oprava bytu'!F36</f>
        <v>0</v>
      </c>
      <c r="BD95" s="130">
        <f>'01 - ASŘ - oprava bytu'!F37</f>
        <v>0</v>
      </c>
      <c r="BE95" s="7"/>
      <c r="BT95" s="131" t="s">
        <v>80</v>
      </c>
      <c r="BV95" s="131" t="s">
        <v>14</v>
      </c>
      <c r="BW95" s="131" t="s">
        <v>81</v>
      </c>
      <c r="BX95" s="131" t="s">
        <v>5</v>
      </c>
      <c r="CL95" s="131" t="s">
        <v>1</v>
      </c>
      <c r="CM95" s="131" t="s">
        <v>80</v>
      </c>
    </row>
    <row r="96" s="7" customFormat="1" ht="16.5" customHeight="1">
      <c r="A96" s="119" t="s">
        <v>76</v>
      </c>
      <c r="B96" s="120"/>
      <c r="C96" s="121"/>
      <c r="D96" s="122" t="s">
        <v>82</v>
      </c>
      <c r="E96" s="122"/>
      <c r="F96" s="122"/>
      <c r="G96" s="122"/>
      <c r="H96" s="122"/>
      <c r="I96" s="123"/>
      <c r="J96" s="122" t="s">
        <v>83</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'02 - Zdravotechnika'!J30</f>
        <v>0</v>
      </c>
      <c r="AH96" s="123"/>
      <c r="AI96" s="123"/>
      <c r="AJ96" s="123"/>
      <c r="AK96" s="123"/>
      <c r="AL96" s="123"/>
      <c r="AM96" s="123"/>
      <c r="AN96" s="124">
        <f>SUM(AG96,AT96)</f>
        <v>0</v>
      </c>
      <c r="AO96" s="123"/>
      <c r="AP96" s="123"/>
      <c r="AQ96" s="125" t="s">
        <v>79</v>
      </c>
      <c r="AR96" s="126"/>
      <c r="AS96" s="127">
        <v>0</v>
      </c>
      <c r="AT96" s="128">
        <f>ROUND(SUM(AV96:AW96),2)</f>
        <v>0</v>
      </c>
      <c r="AU96" s="129">
        <f>'02 - Zdravotechnika'!P127</f>
        <v>0</v>
      </c>
      <c r="AV96" s="128">
        <f>'02 - Zdravotechnika'!J33</f>
        <v>0</v>
      </c>
      <c r="AW96" s="128">
        <f>'02 - Zdravotechnika'!J34</f>
        <v>0</v>
      </c>
      <c r="AX96" s="128">
        <f>'02 - Zdravotechnika'!J35</f>
        <v>0</v>
      </c>
      <c r="AY96" s="128">
        <f>'02 - Zdravotechnika'!J36</f>
        <v>0</v>
      </c>
      <c r="AZ96" s="128">
        <f>'02 - Zdravotechnika'!F33</f>
        <v>0</v>
      </c>
      <c r="BA96" s="128">
        <f>'02 - Zdravotechnika'!F34</f>
        <v>0</v>
      </c>
      <c r="BB96" s="128">
        <f>'02 - Zdravotechnika'!F35</f>
        <v>0</v>
      </c>
      <c r="BC96" s="128">
        <f>'02 - Zdravotechnika'!F36</f>
        <v>0</v>
      </c>
      <c r="BD96" s="130">
        <f>'02 - Zdravotechnika'!F37</f>
        <v>0</v>
      </c>
      <c r="BE96" s="7"/>
      <c r="BT96" s="131" t="s">
        <v>80</v>
      </c>
      <c r="BV96" s="131" t="s">
        <v>14</v>
      </c>
      <c r="BW96" s="131" t="s">
        <v>84</v>
      </c>
      <c r="BX96" s="131" t="s">
        <v>5</v>
      </c>
      <c r="CL96" s="131" t="s">
        <v>1</v>
      </c>
      <c r="CM96" s="131" t="s">
        <v>80</v>
      </c>
    </row>
    <row r="97" s="7" customFormat="1" ht="16.5" customHeight="1">
      <c r="A97" s="119" t="s">
        <v>76</v>
      </c>
      <c r="B97" s="120"/>
      <c r="C97" s="121"/>
      <c r="D97" s="122" t="s">
        <v>85</v>
      </c>
      <c r="E97" s="122"/>
      <c r="F97" s="122"/>
      <c r="G97" s="122"/>
      <c r="H97" s="122"/>
      <c r="I97" s="123"/>
      <c r="J97" s="122" t="s">
        <v>86</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'03 - Ústřední topení'!J30</f>
        <v>0</v>
      </c>
      <c r="AH97" s="123"/>
      <c r="AI97" s="123"/>
      <c r="AJ97" s="123"/>
      <c r="AK97" s="123"/>
      <c r="AL97" s="123"/>
      <c r="AM97" s="123"/>
      <c r="AN97" s="124">
        <f>SUM(AG97,AT97)</f>
        <v>0</v>
      </c>
      <c r="AO97" s="123"/>
      <c r="AP97" s="123"/>
      <c r="AQ97" s="125" t="s">
        <v>79</v>
      </c>
      <c r="AR97" s="126"/>
      <c r="AS97" s="127">
        <v>0</v>
      </c>
      <c r="AT97" s="128">
        <f>ROUND(SUM(AV97:AW97),2)</f>
        <v>0</v>
      </c>
      <c r="AU97" s="129">
        <f>'03 - Ústřední topení'!P125</f>
        <v>0</v>
      </c>
      <c r="AV97" s="128">
        <f>'03 - Ústřední topení'!J33</f>
        <v>0</v>
      </c>
      <c r="AW97" s="128">
        <f>'03 - Ústřední topení'!J34</f>
        <v>0</v>
      </c>
      <c r="AX97" s="128">
        <f>'03 - Ústřední topení'!J35</f>
        <v>0</v>
      </c>
      <c r="AY97" s="128">
        <f>'03 - Ústřední topení'!J36</f>
        <v>0</v>
      </c>
      <c r="AZ97" s="128">
        <f>'03 - Ústřední topení'!F33</f>
        <v>0</v>
      </c>
      <c r="BA97" s="128">
        <f>'03 - Ústřední topení'!F34</f>
        <v>0</v>
      </c>
      <c r="BB97" s="128">
        <f>'03 - Ústřední topení'!F35</f>
        <v>0</v>
      </c>
      <c r="BC97" s="128">
        <f>'03 - Ústřední topení'!F36</f>
        <v>0</v>
      </c>
      <c r="BD97" s="130">
        <f>'03 - Ústřední topení'!F37</f>
        <v>0</v>
      </c>
      <c r="BE97" s="7"/>
      <c r="BT97" s="131" t="s">
        <v>80</v>
      </c>
      <c r="BV97" s="131" t="s">
        <v>14</v>
      </c>
      <c r="BW97" s="131" t="s">
        <v>87</v>
      </c>
      <c r="BX97" s="131" t="s">
        <v>5</v>
      </c>
      <c r="CL97" s="131" t="s">
        <v>1</v>
      </c>
      <c r="CM97" s="131" t="s">
        <v>80</v>
      </c>
    </row>
    <row r="98" s="7" customFormat="1" ht="16.5" customHeight="1">
      <c r="A98" s="119" t="s">
        <v>76</v>
      </c>
      <c r="B98" s="120"/>
      <c r="C98" s="121"/>
      <c r="D98" s="122" t="s">
        <v>88</v>
      </c>
      <c r="E98" s="122"/>
      <c r="F98" s="122"/>
      <c r="G98" s="122"/>
      <c r="H98" s="122"/>
      <c r="I98" s="123"/>
      <c r="J98" s="122" t="s">
        <v>89</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'04 - Elektroinstalace'!J30</f>
        <v>0</v>
      </c>
      <c r="AH98" s="123"/>
      <c r="AI98" s="123"/>
      <c r="AJ98" s="123"/>
      <c r="AK98" s="123"/>
      <c r="AL98" s="123"/>
      <c r="AM98" s="123"/>
      <c r="AN98" s="124">
        <f>SUM(AG98,AT98)</f>
        <v>0</v>
      </c>
      <c r="AO98" s="123"/>
      <c r="AP98" s="123"/>
      <c r="AQ98" s="125" t="s">
        <v>79</v>
      </c>
      <c r="AR98" s="126"/>
      <c r="AS98" s="127">
        <v>0</v>
      </c>
      <c r="AT98" s="128">
        <f>ROUND(SUM(AV98:AW98),2)</f>
        <v>0</v>
      </c>
      <c r="AU98" s="129">
        <f>'04 - Elektroinstalace'!P123</f>
        <v>0</v>
      </c>
      <c r="AV98" s="128">
        <f>'04 - Elektroinstalace'!J33</f>
        <v>0</v>
      </c>
      <c r="AW98" s="128">
        <f>'04 - Elektroinstalace'!J34</f>
        <v>0</v>
      </c>
      <c r="AX98" s="128">
        <f>'04 - Elektroinstalace'!J35</f>
        <v>0</v>
      </c>
      <c r="AY98" s="128">
        <f>'04 - Elektroinstalace'!J36</f>
        <v>0</v>
      </c>
      <c r="AZ98" s="128">
        <f>'04 - Elektroinstalace'!F33</f>
        <v>0</v>
      </c>
      <c r="BA98" s="128">
        <f>'04 - Elektroinstalace'!F34</f>
        <v>0</v>
      </c>
      <c r="BB98" s="128">
        <f>'04 - Elektroinstalace'!F35</f>
        <v>0</v>
      </c>
      <c r="BC98" s="128">
        <f>'04 - Elektroinstalace'!F36</f>
        <v>0</v>
      </c>
      <c r="BD98" s="130">
        <f>'04 - Elektroinstalace'!F37</f>
        <v>0</v>
      </c>
      <c r="BE98" s="7"/>
      <c r="BT98" s="131" t="s">
        <v>80</v>
      </c>
      <c r="BV98" s="131" t="s">
        <v>14</v>
      </c>
      <c r="BW98" s="131" t="s">
        <v>90</v>
      </c>
      <c r="BX98" s="131" t="s">
        <v>5</v>
      </c>
      <c r="CL98" s="131" t="s">
        <v>1</v>
      </c>
      <c r="CM98" s="131" t="s">
        <v>80</v>
      </c>
    </row>
    <row r="99" s="7" customFormat="1" ht="16.5" customHeight="1">
      <c r="A99" s="119" t="s">
        <v>76</v>
      </c>
      <c r="B99" s="120"/>
      <c r="C99" s="121"/>
      <c r="D99" s="122" t="s">
        <v>91</v>
      </c>
      <c r="E99" s="122"/>
      <c r="F99" s="122"/>
      <c r="G99" s="122"/>
      <c r="H99" s="122"/>
      <c r="I99" s="123"/>
      <c r="J99" s="122" t="s">
        <v>92</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'05 - Vzduchotechnika'!J30</f>
        <v>0</v>
      </c>
      <c r="AH99" s="123"/>
      <c r="AI99" s="123"/>
      <c r="AJ99" s="123"/>
      <c r="AK99" s="123"/>
      <c r="AL99" s="123"/>
      <c r="AM99" s="123"/>
      <c r="AN99" s="124">
        <f>SUM(AG99,AT99)</f>
        <v>0</v>
      </c>
      <c r="AO99" s="123"/>
      <c r="AP99" s="123"/>
      <c r="AQ99" s="125" t="s">
        <v>79</v>
      </c>
      <c r="AR99" s="126"/>
      <c r="AS99" s="127">
        <v>0</v>
      </c>
      <c r="AT99" s="128">
        <f>ROUND(SUM(AV99:AW99),2)</f>
        <v>0</v>
      </c>
      <c r="AU99" s="129">
        <f>'05 - Vzduchotechnika'!P121</f>
        <v>0</v>
      </c>
      <c r="AV99" s="128">
        <f>'05 - Vzduchotechnika'!J33</f>
        <v>0</v>
      </c>
      <c r="AW99" s="128">
        <f>'05 - Vzduchotechnika'!J34</f>
        <v>0</v>
      </c>
      <c r="AX99" s="128">
        <f>'05 - Vzduchotechnika'!J35</f>
        <v>0</v>
      </c>
      <c r="AY99" s="128">
        <f>'05 - Vzduchotechnika'!J36</f>
        <v>0</v>
      </c>
      <c r="AZ99" s="128">
        <f>'05 - Vzduchotechnika'!F33</f>
        <v>0</v>
      </c>
      <c r="BA99" s="128">
        <f>'05 - Vzduchotechnika'!F34</f>
        <v>0</v>
      </c>
      <c r="BB99" s="128">
        <f>'05 - Vzduchotechnika'!F35</f>
        <v>0</v>
      </c>
      <c r="BC99" s="128">
        <f>'05 - Vzduchotechnika'!F36</f>
        <v>0</v>
      </c>
      <c r="BD99" s="130">
        <f>'05 - Vzduchotechnika'!F37</f>
        <v>0</v>
      </c>
      <c r="BE99" s="7"/>
      <c r="BT99" s="131" t="s">
        <v>80</v>
      </c>
      <c r="BV99" s="131" t="s">
        <v>14</v>
      </c>
      <c r="BW99" s="131" t="s">
        <v>93</v>
      </c>
      <c r="BX99" s="131" t="s">
        <v>5</v>
      </c>
      <c r="CL99" s="131" t="s">
        <v>1</v>
      </c>
      <c r="CM99" s="131" t="s">
        <v>80</v>
      </c>
    </row>
    <row r="100" s="7" customFormat="1" ht="24.75" customHeight="1">
      <c r="A100" s="119" t="s">
        <v>76</v>
      </c>
      <c r="B100" s="120"/>
      <c r="C100" s="121"/>
      <c r="D100" s="122" t="s">
        <v>94</v>
      </c>
      <c r="E100" s="122"/>
      <c r="F100" s="122"/>
      <c r="G100" s="122"/>
      <c r="H100" s="122"/>
      <c r="I100" s="123"/>
      <c r="J100" s="122" t="s">
        <v>95</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'SO 08-71-18.05 - Rekonstu...'!J30</f>
        <v>0</v>
      </c>
      <c r="AH100" s="123"/>
      <c r="AI100" s="123"/>
      <c r="AJ100" s="123"/>
      <c r="AK100" s="123"/>
      <c r="AL100" s="123"/>
      <c r="AM100" s="123"/>
      <c r="AN100" s="124">
        <f>SUM(AG100,AT100)</f>
        <v>0</v>
      </c>
      <c r="AO100" s="123"/>
      <c r="AP100" s="123"/>
      <c r="AQ100" s="125" t="s">
        <v>79</v>
      </c>
      <c r="AR100" s="126"/>
      <c r="AS100" s="127">
        <v>0</v>
      </c>
      <c r="AT100" s="128">
        <f>ROUND(SUM(AV100:AW100),2)</f>
        <v>0</v>
      </c>
      <c r="AU100" s="129">
        <f>'SO 08-71-18.05 - Rekonstu...'!P128</f>
        <v>0</v>
      </c>
      <c r="AV100" s="128">
        <f>'SO 08-71-18.05 - Rekonstu...'!J33</f>
        <v>0</v>
      </c>
      <c r="AW100" s="128">
        <f>'SO 08-71-18.05 - Rekonstu...'!J34</f>
        <v>0</v>
      </c>
      <c r="AX100" s="128">
        <f>'SO 08-71-18.05 - Rekonstu...'!J35</f>
        <v>0</v>
      </c>
      <c r="AY100" s="128">
        <f>'SO 08-71-18.05 - Rekonstu...'!J36</f>
        <v>0</v>
      </c>
      <c r="AZ100" s="128">
        <f>'SO 08-71-18.05 - Rekonstu...'!F33</f>
        <v>0</v>
      </c>
      <c r="BA100" s="128">
        <f>'SO 08-71-18.05 - Rekonstu...'!F34</f>
        <v>0</v>
      </c>
      <c r="BB100" s="128">
        <f>'SO 08-71-18.05 - Rekonstu...'!F35</f>
        <v>0</v>
      </c>
      <c r="BC100" s="128">
        <f>'SO 08-71-18.05 - Rekonstu...'!F36</f>
        <v>0</v>
      </c>
      <c r="BD100" s="130">
        <f>'SO 08-71-18.05 - Rekonstu...'!F37</f>
        <v>0</v>
      </c>
      <c r="BE100" s="7"/>
      <c r="BT100" s="131" t="s">
        <v>80</v>
      </c>
      <c r="BV100" s="131" t="s">
        <v>14</v>
      </c>
      <c r="BW100" s="131" t="s">
        <v>96</v>
      </c>
      <c r="BX100" s="131" t="s">
        <v>5</v>
      </c>
      <c r="CL100" s="131" t="s">
        <v>1</v>
      </c>
      <c r="CM100" s="131" t="s">
        <v>97</v>
      </c>
    </row>
    <row r="101" s="7" customFormat="1" ht="24.75" customHeight="1">
      <c r="A101" s="119" t="s">
        <v>76</v>
      </c>
      <c r="B101" s="120"/>
      <c r="C101" s="121"/>
      <c r="D101" s="122" t="s">
        <v>98</v>
      </c>
      <c r="E101" s="122"/>
      <c r="F101" s="122"/>
      <c r="G101" s="122"/>
      <c r="H101" s="122"/>
      <c r="I101" s="123"/>
      <c r="J101" s="122" t="s">
        <v>99</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'SO 90-90 - Odpady'!J30</f>
        <v>0</v>
      </c>
      <c r="AH101" s="123"/>
      <c r="AI101" s="123"/>
      <c r="AJ101" s="123"/>
      <c r="AK101" s="123"/>
      <c r="AL101" s="123"/>
      <c r="AM101" s="123"/>
      <c r="AN101" s="124">
        <f>SUM(AG101,AT101)</f>
        <v>0</v>
      </c>
      <c r="AO101" s="123"/>
      <c r="AP101" s="123"/>
      <c r="AQ101" s="125" t="s">
        <v>79</v>
      </c>
      <c r="AR101" s="126"/>
      <c r="AS101" s="127">
        <v>0</v>
      </c>
      <c r="AT101" s="128">
        <f>ROUND(SUM(AV101:AW101),2)</f>
        <v>0</v>
      </c>
      <c r="AU101" s="129">
        <f>'SO 90-90 - Odpady'!P118</f>
        <v>0</v>
      </c>
      <c r="AV101" s="128">
        <f>'SO 90-90 - Odpady'!J33</f>
        <v>0</v>
      </c>
      <c r="AW101" s="128">
        <f>'SO 90-90 - Odpady'!J34</f>
        <v>0</v>
      </c>
      <c r="AX101" s="128">
        <f>'SO 90-90 - Odpady'!J35</f>
        <v>0</v>
      </c>
      <c r="AY101" s="128">
        <f>'SO 90-90 - Odpady'!J36</f>
        <v>0</v>
      </c>
      <c r="AZ101" s="128">
        <f>'SO 90-90 - Odpady'!F33</f>
        <v>0</v>
      </c>
      <c r="BA101" s="128">
        <f>'SO 90-90 - Odpady'!F34</f>
        <v>0</v>
      </c>
      <c r="BB101" s="128">
        <f>'SO 90-90 - Odpady'!F35</f>
        <v>0</v>
      </c>
      <c r="BC101" s="128">
        <f>'SO 90-90 - Odpady'!F36</f>
        <v>0</v>
      </c>
      <c r="BD101" s="130">
        <f>'SO 90-90 - Odpady'!F37</f>
        <v>0</v>
      </c>
      <c r="BE101" s="7"/>
      <c r="BT101" s="131" t="s">
        <v>80</v>
      </c>
      <c r="BV101" s="131" t="s">
        <v>14</v>
      </c>
      <c r="BW101" s="131" t="s">
        <v>100</v>
      </c>
      <c r="BX101" s="131" t="s">
        <v>5</v>
      </c>
      <c r="CL101" s="131" t="s">
        <v>1</v>
      </c>
      <c r="CM101" s="131" t="s">
        <v>80</v>
      </c>
    </row>
    <row r="102" s="7" customFormat="1" ht="24.75" customHeight="1">
      <c r="A102" s="119" t="s">
        <v>76</v>
      </c>
      <c r="B102" s="120"/>
      <c r="C102" s="121"/>
      <c r="D102" s="122" t="s">
        <v>101</v>
      </c>
      <c r="E102" s="122"/>
      <c r="F102" s="122"/>
      <c r="G102" s="122"/>
      <c r="H102" s="122"/>
      <c r="I102" s="123"/>
      <c r="J102" s="122" t="s">
        <v>102</v>
      </c>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4">
        <f>'SO 98-98 - Všeobecný objekt'!J30</f>
        <v>0</v>
      </c>
      <c r="AH102" s="123"/>
      <c r="AI102" s="123"/>
      <c r="AJ102" s="123"/>
      <c r="AK102" s="123"/>
      <c r="AL102" s="123"/>
      <c r="AM102" s="123"/>
      <c r="AN102" s="124">
        <f>SUM(AG102,AT102)</f>
        <v>0</v>
      </c>
      <c r="AO102" s="123"/>
      <c r="AP102" s="123"/>
      <c r="AQ102" s="125" t="s">
        <v>79</v>
      </c>
      <c r="AR102" s="126"/>
      <c r="AS102" s="132">
        <v>0</v>
      </c>
      <c r="AT102" s="133">
        <f>ROUND(SUM(AV102:AW102),2)</f>
        <v>0</v>
      </c>
      <c r="AU102" s="134">
        <f>'SO 98-98 - Všeobecný objekt'!P117</f>
        <v>0</v>
      </c>
      <c r="AV102" s="133">
        <f>'SO 98-98 - Všeobecný objekt'!J33</f>
        <v>0</v>
      </c>
      <c r="AW102" s="133">
        <f>'SO 98-98 - Všeobecný objekt'!J34</f>
        <v>0</v>
      </c>
      <c r="AX102" s="133">
        <f>'SO 98-98 - Všeobecný objekt'!J35</f>
        <v>0</v>
      </c>
      <c r="AY102" s="133">
        <f>'SO 98-98 - Všeobecný objekt'!J36</f>
        <v>0</v>
      </c>
      <c r="AZ102" s="133">
        <f>'SO 98-98 - Všeobecný objekt'!F33</f>
        <v>0</v>
      </c>
      <c r="BA102" s="133">
        <f>'SO 98-98 - Všeobecný objekt'!F34</f>
        <v>0</v>
      </c>
      <c r="BB102" s="133">
        <f>'SO 98-98 - Všeobecný objekt'!F35</f>
        <v>0</v>
      </c>
      <c r="BC102" s="133">
        <f>'SO 98-98 - Všeobecný objekt'!F36</f>
        <v>0</v>
      </c>
      <c r="BD102" s="135">
        <f>'SO 98-98 - Všeobecný objekt'!F37</f>
        <v>0</v>
      </c>
      <c r="BE102" s="7"/>
      <c r="BT102" s="131" t="s">
        <v>80</v>
      </c>
      <c r="BV102" s="131" t="s">
        <v>14</v>
      </c>
      <c r="BW102" s="131" t="s">
        <v>103</v>
      </c>
      <c r="BX102" s="131" t="s">
        <v>5</v>
      </c>
      <c r="CL102" s="131" t="s">
        <v>1</v>
      </c>
      <c r="CM102" s="131" t="s">
        <v>80</v>
      </c>
    </row>
    <row r="103" s="2" customFormat="1" ht="30" customHeight="1">
      <c r="A103" s="38"/>
      <c r="B103" s="39"/>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44"/>
      <c r="AS103" s="38"/>
      <c r="AT103" s="38"/>
      <c r="AU103" s="38"/>
      <c r="AV103" s="38"/>
      <c r="AW103" s="38"/>
      <c r="AX103" s="38"/>
      <c r="AY103" s="38"/>
      <c r="AZ103" s="38"/>
      <c r="BA103" s="38"/>
      <c r="BB103" s="38"/>
      <c r="BC103" s="38"/>
      <c r="BD103" s="38"/>
      <c r="BE103" s="38"/>
    </row>
    <row r="104" s="2" customFormat="1" ht="6.96" customHeight="1">
      <c r="A104" s="38"/>
      <c r="B104" s="66"/>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44"/>
      <c r="AS104" s="38"/>
      <c r="AT104" s="38"/>
      <c r="AU104" s="38"/>
      <c r="AV104" s="38"/>
      <c r="AW104" s="38"/>
      <c r="AX104" s="38"/>
      <c r="AY104" s="38"/>
      <c r="AZ104" s="38"/>
      <c r="BA104" s="38"/>
      <c r="BB104" s="38"/>
      <c r="BC104" s="38"/>
      <c r="BD104" s="38"/>
      <c r="BE104" s="38"/>
    </row>
  </sheetData>
  <sheetProtection sheet="1" formatColumns="0" formatRows="0" objects="1" scenarios="1" spinCount="100000" saltValue="5tBSCukCVxjcuQVLKr0zDsfDeybn/5OdOZlN54X0mGTBBhJ6codhJJbIGr8mHEpYfMpu5qhVZriZuvXiNRuI3Q==" hashValue="7+VvG7J7qEhLGWjvTez8Yo7pfx65wrI0Hai5NZydsFARYeIayBSkMX+qAOiB18rfZM3lChMEuNfMQP1jPnQx4A==" algorithmName="SHA-512" password="CC35"/>
  <mergeCells count="70">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N101:AP101"/>
    <mergeCell ref="AG101:AM101"/>
    <mergeCell ref="D101:H101"/>
    <mergeCell ref="J101:AF101"/>
    <mergeCell ref="AN102:AP102"/>
    <mergeCell ref="AG102:AM102"/>
    <mergeCell ref="D102:H102"/>
    <mergeCell ref="J102:AF102"/>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ASŘ - oprava bytu'!C2" display="/"/>
    <hyperlink ref="A96" location="'02 - Zdravotechnika'!C2" display="/"/>
    <hyperlink ref="A97" location="'03 - Ústřední topení'!C2" display="/"/>
    <hyperlink ref="A98" location="'04 - Elektroinstalace'!C2" display="/"/>
    <hyperlink ref="A99" location="'05 - Vzduchotechnika'!C2" display="/"/>
    <hyperlink ref="A100" location="'SO 08-71-18.05 - Rekonstu...'!C2" display="/"/>
    <hyperlink ref="A101" location="'SO 90-90 - Odpady'!C2" display="/"/>
    <hyperlink ref="A102" location="'SO 98-98 - Všeobecný objekt'!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ROUND(J134,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ROUND((SUM(BE134:BE435)),  2)</f>
        <v>0</v>
      </c>
      <c r="G33" s="38"/>
      <c r="H33" s="38"/>
      <c r="I33" s="155">
        <v>0.20999999999999999</v>
      </c>
      <c r="J33" s="154">
        <f>ROUND(((SUM(BE134:BE435))*I33),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ROUND((SUM(BF134:BF435)),  2)</f>
        <v>0</v>
      </c>
      <c r="G34" s="38"/>
      <c r="H34" s="38"/>
      <c r="I34" s="155">
        <v>0.12</v>
      </c>
      <c r="J34" s="154">
        <f>ROUND(((SUM(BF134:BF435))*I34),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ROUND((SUM(BG134:BG435)),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ROUND((SUM(BH134:BH435)),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ROUND((SUM(BI134:BI435)),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01 - ASŘ - oprava bytu</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J134</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112</v>
      </c>
      <c r="E97" s="182"/>
      <c r="F97" s="182"/>
      <c r="G97" s="182"/>
      <c r="H97" s="182"/>
      <c r="I97" s="182"/>
      <c r="J97" s="183">
        <f>J135</f>
        <v>0</v>
      </c>
      <c r="K97" s="180"/>
      <c r="L97" s="184"/>
      <c r="S97" s="9"/>
      <c r="T97" s="9"/>
      <c r="U97" s="9"/>
      <c r="V97" s="9"/>
      <c r="W97" s="9"/>
      <c r="X97" s="9"/>
      <c r="Y97" s="9"/>
      <c r="Z97" s="9"/>
      <c r="AA97" s="9"/>
      <c r="AB97" s="9"/>
      <c r="AC97" s="9"/>
      <c r="AD97" s="9"/>
      <c r="AE97" s="9"/>
    </row>
    <row r="98" s="10" customFormat="1" ht="19.92" customHeight="1">
      <c r="A98" s="10"/>
      <c r="B98" s="185"/>
      <c r="C98" s="186"/>
      <c r="D98" s="187" t="s">
        <v>113</v>
      </c>
      <c r="E98" s="188"/>
      <c r="F98" s="188"/>
      <c r="G98" s="188"/>
      <c r="H98" s="188"/>
      <c r="I98" s="188"/>
      <c r="J98" s="189">
        <f>J136</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114</v>
      </c>
      <c r="E99" s="188"/>
      <c r="F99" s="188"/>
      <c r="G99" s="188"/>
      <c r="H99" s="188"/>
      <c r="I99" s="188"/>
      <c r="J99" s="189">
        <f>J141</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115</v>
      </c>
      <c r="E100" s="188"/>
      <c r="F100" s="188"/>
      <c r="G100" s="188"/>
      <c r="H100" s="188"/>
      <c r="I100" s="188"/>
      <c r="J100" s="189">
        <f>J159</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116</v>
      </c>
      <c r="E101" s="188"/>
      <c r="F101" s="188"/>
      <c r="G101" s="188"/>
      <c r="H101" s="188"/>
      <c r="I101" s="188"/>
      <c r="J101" s="189">
        <f>J164</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117</v>
      </c>
      <c r="E102" s="188"/>
      <c r="F102" s="188"/>
      <c r="G102" s="188"/>
      <c r="H102" s="188"/>
      <c r="I102" s="188"/>
      <c r="J102" s="189">
        <f>J173</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118</v>
      </c>
      <c r="E103" s="188"/>
      <c r="F103" s="188"/>
      <c r="G103" s="188"/>
      <c r="H103" s="188"/>
      <c r="I103" s="188"/>
      <c r="J103" s="189">
        <f>J177</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119</v>
      </c>
      <c r="E104" s="188"/>
      <c r="F104" s="188"/>
      <c r="G104" s="188"/>
      <c r="H104" s="188"/>
      <c r="I104" s="188"/>
      <c r="J104" s="189">
        <f>J183</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120</v>
      </c>
      <c r="E105" s="188"/>
      <c r="F105" s="188"/>
      <c r="G105" s="188"/>
      <c r="H105" s="188"/>
      <c r="I105" s="188"/>
      <c r="J105" s="189">
        <f>J185</f>
        <v>0</v>
      </c>
      <c r="K105" s="186"/>
      <c r="L105" s="190"/>
      <c r="S105" s="10"/>
      <c r="T105" s="10"/>
      <c r="U105" s="10"/>
      <c r="V105" s="10"/>
      <c r="W105" s="10"/>
      <c r="X105" s="10"/>
      <c r="Y105" s="10"/>
      <c r="Z105" s="10"/>
      <c r="AA105" s="10"/>
      <c r="AB105" s="10"/>
      <c r="AC105" s="10"/>
      <c r="AD105" s="10"/>
      <c r="AE105" s="10"/>
    </row>
    <row r="106" s="9" customFormat="1" ht="24.96" customHeight="1">
      <c r="A106" s="9"/>
      <c r="B106" s="179"/>
      <c r="C106" s="180"/>
      <c r="D106" s="181" t="s">
        <v>121</v>
      </c>
      <c r="E106" s="182"/>
      <c r="F106" s="182"/>
      <c r="G106" s="182"/>
      <c r="H106" s="182"/>
      <c r="I106" s="182"/>
      <c r="J106" s="183">
        <f>J187</f>
        <v>0</v>
      </c>
      <c r="K106" s="180"/>
      <c r="L106" s="184"/>
      <c r="S106" s="9"/>
      <c r="T106" s="9"/>
      <c r="U106" s="9"/>
      <c r="V106" s="9"/>
      <c r="W106" s="9"/>
      <c r="X106" s="9"/>
      <c r="Y106" s="9"/>
      <c r="Z106" s="9"/>
      <c r="AA106" s="9"/>
      <c r="AB106" s="9"/>
      <c r="AC106" s="9"/>
      <c r="AD106" s="9"/>
      <c r="AE106" s="9"/>
    </row>
    <row r="107" s="10" customFormat="1" ht="19.92" customHeight="1">
      <c r="A107" s="10"/>
      <c r="B107" s="185"/>
      <c r="C107" s="186"/>
      <c r="D107" s="187" t="s">
        <v>122</v>
      </c>
      <c r="E107" s="188"/>
      <c r="F107" s="188"/>
      <c r="G107" s="188"/>
      <c r="H107" s="188"/>
      <c r="I107" s="188"/>
      <c r="J107" s="189">
        <f>J188</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123</v>
      </c>
      <c r="E108" s="188"/>
      <c r="F108" s="188"/>
      <c r="G108" s="188"/>
      <c r="H108" s="188"/>
      <c r="I108" s="188"/>
      <c r="J108" s="189">
        <f>J220</f>
        <v>0</v>
      </c>
      <c r="K108" s="186"/>
      <c r="L108" s="190"/>
      <c r="S108" s="10"/>
      <c r="T108" s="10"/>
      <c r="U108" s="10"/>
      <c r="V108" s="10"/>
      <c r="W108" s="10"/>
      <c r="X108" s="10"/>
      <c r="Y108" s="10"/>
      <c r="Z108" s="10"/>
      <c r="AA108" s="10"/>
      <c r="AB108" s="10"/>
      <c r="AC108" s="10"/>
      <c r="AD108" s="10"/>
      <c r="AE108" s="10"/>
    </row>
    <row r="109" s="10" customFormat="1" ht="19.92" customHeight="1">
      <c r="A109" s="10"/>
      <c r="B109" s="185"/>
      <c r="C109" s="186"/>
      <c r="D109" s="187" t="s">
        <v>124</v>
      </c>
      <c r="E109" s="188"/>
      <c r="F109" s="188"/>
      <c r="G109" s="188"/>
      <c r="H109" s="188"/>
      <c r="I109" s="188"/>
      <c r="J109" s="189">
        <f>J263</f>
        <v>0</v>
      </c>
      <c r="K109" s="186"/>
      <c r="L109" s="190"/>
      <c r="S109" s="10"/>
      <c r="T109" s="10"/>
      <c r="U109" s="10"/>
      <c r="V109" s="10"/>
      <c r="W109" s="10"/>
      <c r="X109" s="10"/>
      <c r="Y109" s="10"/>
      <c r="Z109" s="10"/>
      <c r="AA109" s="10"/>
      <c r="AB109" s="10"/>
      <c r="AC109" s="10"/>
      <c r="AD109" s="10"/>
      <c r="AE109" s="10"/>
    </row>
    <row r="110" s="10" customFormat="1" ht="19.92" customHeight="1">
      <c r="A110" s="10"/>
      <c r="B110" s="185"/>
      <c r="C110" s="186"/>
      <c r="D110" s="187" t="s">
        <v>125</v>
      </c>
      <c r="E110" s="188"/>
      <c r="F110" s="188"/>
      <c r="G110" s="188"/>
      <c r="H110" s="188"/>
      <c r="I110" s="188"/>
      <c r="J110" s="189">
        <f>J311</f>
        <v>0</v>
      </c>
      <c r="K110" s="186"/>
      <c r="L110" s="190"/>
      <c r="S110" s="10"/>
      <c r="T110" s="10"/>
      <c r="U110" s="10"/>
      <c r="V110" s="10"/>
      <c r="W110" s="10"/>
      <c r="X110" s="10"/>
      <c r="Y110" s="10"/>
      <c r="Z110" s="10"/>
      <c r="AA110" s="10"/>
      <c r="AB110" s="10"/>
      <c r="AC110" s="10"/>
      <c r="AD110" s="10"/>
      <c r="AE110" s="10"/>
    </row>
    <row r="111" s="10" customFormat="1" ht="19.92" customHeight="1">
      <c r="A111" s="10"/>
      <c r="B111" s="185"/>
      <c r="C111" s="186"/>
      <c r="D111" s="187" t="s">
        <v>126</v>
      </c>
      <c r="E111" s="188"/>
      <c r="F111" s="188"/>
      <c r="G111" s="188"/>
      <c r="H111" s="188"/>
      <c r="I111" s="188"/>
      <c r="J111" s="189">
        <f>J322</f>
        <v>0</v>
      </c>
      <c r="K111" s="186"/>
      <c r="L111" s="190"/>
      <c r="S111" s="10"/>
      <c r="T111" s="10"/>
      <c r="U111" s="10"/>
      <c r="V111" s="10"/>
      <c r="W111" s="10"/>
      <c r="X111" s="10"/>
      <c r="Y111" s="10"/>
      <c r="Z111" s="10"/>
      <c r="AA111" s="10"/>
      <c r="AB111" s="10"/>
      <c r="AC111" s="10"/>
      <c r="AD111" s="10"/>
      <c r="AE111" s="10"/>
    </row>
    <row r="112" s="10" customFormat="1" ht="19.92" customHeight="1">
      <c r="A112" s="10"/>
      <c r="B112" s="185"/>
      <c r="C112" s="186"/>
      <c r="D112" s="187" t="s">
        <v>127</v>
      </c>
      <c r="E112" s="188"/>
      <c r="F112" s="188"/>
      <c r="G112" s="188"/>
      <c r="H112" s="188"/>
      <c r="I112" s="188"/>
      <c r="J112" s="189">
        <f>J358</f>
        <v>0</v>
      </c>
      <c r="K112" s="186"/>
      <c r="L112" s="190"/>
      <c r="S112" s="10"/>
      <c r="T112" s="10"/>
      <c r="U112" s="10"/>
      <c r="V112" s="10"/>
      <c r="W112" s="10"/>
      <c r="X112" s="10"/>
      <c r="Y112" s="10"/>
      <c r="Z112" s="10"/>
      <c r="AA112" s="10"/>
      <c r="AB112" s="10"/>
      <c r="AC112" s="10"/>
      <c r="AD112" s="10"/>
      <c r="AE112" s="10"/>
    </row>
    <row r="113" s="10" customFormat="1" ht="19.92" customHeight="1">
      <c r="A113" s="10"/>
      <c r="B113" s="185"/>
      <c r="C113" s="186"/>
      <c r="D113" s="187" t="s">
        <v>128</v>
      </c>
      <c r="E113" s="188"/>
      <c r="F113" s="188"/>
      <c r="G113" s="188"/>
      <c r="H113" s="188"/>
      <c r="I113" s="188"/>
      <c r="J113" s="189">
        <f>J393</f>
        <v>0</v>
      </c>
      <c r="K113" s="186"/>
      <c r="L113" s="190"/>
      <c r="S113" s="10"/>
      <c r="T113" s="10"/>
      <c r="U113" s="10"/>
      <c r="V113" s="10"/>
      <c r="W113" s="10"/>
      <c r="X113" s="10"/>
      <c r="Y113" s="10"/>
      <c r="Z113" s="10"/>
      <c r="AA113" s="10"/>
      <c r="AB113" s="10"/>
      <c r="AC113" s="10"/>
      <c r="AD113" s="10"/>
      <c r="AE113" s="10"/>
    </row>
    <row r="114" s="10" customFormat="1" ht="19.92" customHeight="1">
      <c r="A114" s="10"/>
      <c r="B114" s="185"/>
      <c r="C114" s="186"/>
      <c r="D114" s="187" t="s">
        <v>129</v>
      </c>
      <c r="E114" s="188"/>
      <c r="F114" s="188"/>
      <c r="G114" s="188"/>
      <c r="H114" s="188"/>
      <c r="I114" s="188"/>
      <c r="J114" s="189">
        <f>J434</f>
        <v>0</v>
      </c>
      <c r="K114" s="186"/>
      <c r="L114" s="190"/>
      <c r="S114" s="10"/>
      <c r="T114" s="10"/>
      <c r="U114" s="10"/>
      <c r="V114" s="10"/>
      <c r="W114" s="10"/>
      <c r="X114" s="10"/>
      <c r="Y114" s="10"/>
      <c r="Z114" s="10"/>
      <c r="AA114" s="10"/>
      <c r="AB114" s="10"/>
      <c r="AC114" s="10"/>
      <c r="AD114" s="10"/>
      <c r="AE114" s="10"/>
    </row>
    <row r="115" s="2" customFormat="1" ht="21.84"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66"/>
      <c r="C116" s="67"/>
      <c r="D116" s="67"/>
      <c r="E116" s="67"/>
      <c r="F116" s="67"/>
      <c r="G116" s="67"/>
      <c r="H116" s="67"/>
      <c r="I116" s="67"/>
      <c r="J116" s="67"/>
      <c r="K116" s="67"/>
      <c r="L116" s="63"/>
      <c r="S116" s="38"/>
      <c r="T116" s="38"/>
      <c r="U116" s="38"/>
      <c r="V116" s="38"/>
      <c r="W116" s="38"/>
      <c r="X116" s="38"/>
      <c r="Y116" s="38"/>
      <c r="Z116" s="38"/>
      <c r="AA116" s="38"/>
      <c r="AB116" s="38"/>
      <c r="AC116" s="38"/>
      <c r="AD116" s="38"/>
      <c r="AE116" s="38"/>
    </row>
    <row r="120" s="2" customFormat="1" ht="6.96" customHeight="1">
      <c r="A120" s="38"/>
      <c r="B120" s="68"/>
      <c r="C120" s="69"/>
      <c r="D120" s="69"/>
      <c r="E120" s="69"/>
      <c r="F120" s="69"/>
      <c r="G120" s="69"/>
      <c r="H120" s="69"/>
      <c r="I120" s="69"/>
      <c r="J120" s="69"/>
      <c r="K120" s="69"/>
      <c r="L120" s="63"/>
      <c r="S120" s="38"/>
      <c r="T120" s="38"/>
      <c r="U120" s="38"/>
      <c r="V120" s="38"/>
      <c r="W120" s="38"/>
      <c r="X120" s="38"/>
      <c r="Y120" s="38"/>
      <c r="Z120" s="38"/>
      <c r="AA120" s="38"/>
      <c r="AB120" s="38"/>
      <c r="AC120" s="38"/>
      <c r="AD120" s="38"/>
      <c r="AE120" s="38"/>
    </row>
    <row r="121" s="2" customFormat="1" ht="24.96" customHeight="1">
      <c r="A121" s="38"/>
      <c r="B121" s="39"/>
      <c r="C121" s="23" t="s">
        <v>130</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16</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26.25" customHeight="1">
      <c r="A124" s="38"/>
      <c r="B124" s="39"/>
      <c r="C124" s="40"/>
      <c r="D124" s="40"/>
      <c r="E124" s="174" t="str">
        <f>E7</f>
        <v>LK 2024-024 - Opravy bytových jednotek OŘ Brno - Bílovice nad Svitavou</v>
      </c>
      <c r="F124" s="32"/>
      <c r="G124" s="32"/>
      <c r="H124" s="32"/>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105</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76" t="str">
        <f>E9</f>
        <v>01 - ASŘ - oprava bytu</v>
      </c>
      <c r="F126" s="40"/>
      <c r="G126" s="40"/>
      <c r="H126" s="40"/>
      <c r="I126" s="40"/>
      <c r="J126" s="40"/>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2" customHeight="1">
      <c r="A128" s="38"/>
      <c r="B128" s="39"/>
      <c r="C128" s="32" t="s">
        <v>20</v>
      </c>
      <c r="D128" s="40"/>
      <c r="E128" s="40"/>
      <c r="F128" s="27" t="str">
        <f>F12</f>
        <v xml:space="preserve"> </v>
      </c>
      <c r="G128" s="40"/>
      <c r="H128" s="40"/>
      <c r="I128" s="32" t="s">
        <v>22</v>
      </c>
      <c r="J128" s="79" t="str">
        <f>IF(J12="","",J12)</f>
        <v>14. 3. 2024</v>
      </c>
      <c r="K128" s="40"/>
      <c r="L128" s="63"/>
      <c r="S128" s="38"/>
      <c r="T128" s="38"/>
      <c r="U128" s="38"/>
      <c r="V128" s="38"/>
      <c r="W128" s="38"/>
      <c r="X128" s="38"/>
      <c r="Y128" s="38"/>
      <c r="Z128" s="38"/>
      <c r="AA128" s="38"/>
      <c r="AB128" s="38"/>
      <c r="AC128" s="38"/>
      <c r="AD128" s="38"/>
      <c r="AE128" s="38"/>
    </row>
    <row r="129" s="2" customFormat="1" ht="6.96"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5.15" customHeight="1">
      <c r="A130" s="38"/>
      <c r="B130" s="39"/>
      <c r="C130" s="32" t="s">
        <v>24</v>
      </c>
      <c r="D130" s="40"/>
      <c r="E130" s="40"/>
      <c r="F130" s="27" t="str">
        <f>E15</f>
        <v xml:space="preserve"> </v>
      </c>
      <c r="G130" s="40"/>
      <c r="H130" s="40"/>
      <c r="I130" s="32" t="s">
        <v>29</v>
      </c>
      <c r="J130" s="36" t="str">
        <f>E21</f>
        <v xml:space="preserve"> </v>
      </c>
      <c r="K130" s="40"/>
      <c r="L130" s="63"/>
      <c r="S130" s="38"/>
      <c r="T130" s="38"/>
      <c r="U130" s="38"/>
      <c r="V130" s="38"/>
      <c r="W130" s="38"/>
      <c r="X130" s="38"/>
      <c r="Y130" s="38"/>
      <c r="Z130" s="38"/>
      <c r="AA130" s="38"/>
      <c r="AB130" s="38"/>
      <c r="AC130" s="38"/>
      <c r="AD130" s="38"/>
      <c r="AE130" s="38"/>
    </row>
    <row r="131" s="2" customFormat="1" ht="15.15" customHeight="1">
      <c r="A131" s="38"/>
      <c r="B131" s="39"/>
      <c r="C131" s="32" t="s">
        <v>27</v>
      </c>
      <c r="D131" s="40"/>
      <c r="E131" s="40"/>
      <c r="F131" s="27" t="str">
        <f>IF(E18="","",E18)</f>
        <v>Vyplň údaj</v>
      </c>
      <c r="G131" s="40"/>
      <c r="H131" s="40"/>
      <c r="I131" s="32" t="s">
        <v>31</v>
      </c>
      <c r="J131" s="36" t="str">
        <f>E24</f>
        <v xml:space="preserve"> </v>
      </c>
      <c r="K131" s="40"/>
      <c r="L131" s="63"/>
      <c r="S131" s="38"/>
      <c r="T131" s="38"/>
      <c r="U131" s="38"/>
      <c r="V131" s="38"/>
      <c r="W131" s="38"/>
      <c r="X131" s="38"/>
      <c r="Y131" s="38"/>
      <c r="Z131" s="38"/>
      <c r="AA131" s="38"/>
      <c r="AB131" s="38"/>
      <c r="AC131" s="38"/>
      <c r="AD131" s="38"/>
      <c r="AE131" s="38"/>
    </row>
    <row r="132" s="2" customFormat="1" ht="10.32"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11" customFormat="1" ht="29.28" customHeight="1">
      <c r="A133" s="191"/>
      <c r="B133" s="192"/>
      <c r="C133" s="193" t="s">
        <v>131</v>
      </c>
      <c r="D133" s="194" t="s">
        <v>58</v>
      </c>
      <c r="E133" s="194" t="s">
        <v>54</v>
      </c>
      <c r="F133" s="194" t="s">
        <v>55</v>
      </c>
      <c r="G133" s="194" t="s">
        <v>132</v>
      </c>
      <c r="H133" s="194" t="s">
        <v>133</v>
      </c>
      <c r="I133" s="194" t="s">
        <v>134</v>
      </c>
      <c r="J133" s="194" t="s">
        <v>109</v>
      </c>
      <c r="K133" s="195" t="s">
        <v>135</v>
      </c>
      <c r="L133" s="196"/>
      <c r="M133" s="100" t="s">
        <v>1</v>
      </c>
      <c r="N133" s="101" t="s">
        <v>37</v>
      </c>
      <c r="O133" s="101" t="s">
        <v>136</v>
      </c>
      <c r="P133" s="101" t="s">
        <v>137</v>
      </c>
      <c r="Q133" s="101" t="s">
        <v>138</v>
      </c>
      <c r="R133" s="101" t="s">
        <v>139</v>
      </c>
      <c r="S133" s="101" t="s">
        <v>140</v>
      </c>
      <c r="T133" s="102" t="s">
        <v>141</v>
      </c>
      <c r="U133" s="191"/>
      <c r="V133" s="191"/>
      <c r="W133" s="191"/>
      <c r="X133" s="191"/>
      <c r="Y133" s="191"/>
      <c r="Z133" s="191"/>
      <c r="AA133" s="191"/>
      <c r="AB133" s="191"/>
      <c r="AC133" s="191"/>
      <c r="AD133" s="191"/>
      <c r="AE133" s="191"/>
    </row>
    <row r="134" s="2" customFormat="1" ht="22.8" customHeight="1">
      <c r="A134" s="38"/>
      <c r="B134" s="39"/>
      <c r="C134" s="107" t="s">
        <v>142</v>
      </c>
      <c r="D134" s="40"/>
      <c r="E134" s="40"/>
      <c r="F134" s="40"/>
      <c r="G134" s="40"/>
      <c r="H134" s="40"/>
      <c r="I134" s="40"/>
      <c r="J134" s="197">
        <f>BK134</f>
        <v>0</v>
      </c>
      <c r="K134" s="40"/>
      <c r="L134" s="44"/>
      <c r="M134" s="103"/>
      <c r="N134" s="198"/>
      <c r="O134" s="104"/>
      <c r="P134" s="199">
        <f>P135+P187</f>
        <v>0</v>
      </c>
      <c r="Q134" s="104"/>
      <c r="R134" s="199">
        <f>R135+R187</f>
        <v>0</v>
      </c>
      <c r="S134" s="104"/>
      <c r="T134" s="200">
        <f>T135+T187</f>
        <v>0</v>
      </c>
      <c r="U134" s="38"/>
      <c r="V134" s="38"/>
      <c r="W134" s="38"/>
      <c r="X134" s="38"/>
      <c r="Y134" s="38"/>
      <c r="Z134" s="38"/>
      <c r="AA134" s="38"/>
      <c r="AB134" s="38"/>
      <c r="AC134" s="38"/>
      <c r="AD134" s="38"/>
      <c r="AE134" s="38"/>
      <c r="AT134" s="17" t="s">
        <v>72</v>
      </c>
      <c r="AU134" s="17" t="s">
        <v>111</v>
      </c>
      <c r="BK134" s="201">
        <f>BK135+BK187</f>
        <v>0</v>
      </c>
    </row>
    <row r="135" s="12" customFormat="1" ht="25.92" customHeight="1">
      <c r="A135" s="12"/>
      <c r="B135" s="202"/>
      <c r="C135" s="203"/>
      <c r="D135" s="204" t="s">
        <v>72</v>
      </c>
      <c r="E135" s="205" t="s">
        <v>143</v>
      </c>
      <c r="F135" s="205" t="s">
        <v>144</v>
      </c>
      <c r="G135" s="203"/>
      <c r="H135" s="203"/>
      <c r="I135" s="206"/>
      <c r="J135" s="207">
        <f>BK135</f>
        <v>0</v>
      </c>
      <c r="K135" s="203"/>
      <c r="L135" s="208"/>
      <c r="M135" s="209"/>
      <c r="N135" s="210"/>
      <c r="O135" s="210"/>
      <c r="P135" s="211">
        <f>P136+P141+P159+P164+P173+P177+P183+P185</f>
        <v>0</v>
      </c>
      <c r="Q135" s="210"/>
      <c r="R135" s="211">
        <f>R136+R141+R159+R164+R173+R177+R183+R185</f>
        <v>0</v>
      </c>
      <c r="S135" s="210"/>
      <c r="T135" s="212">
        <f>T136+T141+T159+T164+T173+T177+T183+T185</f>
        <v>0</v>
      </c>
      <c r="U135" s="12"/>
      <c r="V135" s="12"/>
      <c r="W135" s="12"/>
      <c r="X135" s="12"/>
      <c r="Y135" s="12"/>
      <c r="Z135" s="12"/>
      <c r="AA135" s="12"/>
      <c r="AB135" s="12"/>
      <c r="AC135" s="12"/>
      <c r="AD135" s="12"/>
      <c r="AE135" s="12"/>
      <c r="AR135" s="213" t="s">
        <v>80</v>
      </c>
      <c r="AT135" s="214" t="s">
        <v>72</v>
      </c>
      <c r="AU135" s="214" t="s">
        <v>73</v>
      </c>
      <c r="AY135" s="213" t="s">
        <v>145</v>
      </c>
      <c r="BK135" s="215">
        <f>BK136+BK141+BK159+BK164+BK173+BK177+BK183+BK185</f>
        <v>0</v>
      </c>
    </row>
    <row r="136" s="12" customFormat="1" ht="22.8" customHeight="1">
      <c r="A136" s="12"/>
      <c r="B136" s="202"/>
      <c r="C136" s="203"/>
      <c r="D136" s="204" t="s">
        <v>72</v>
      </c>
      <c r="E136" s="216" t="s">
        <v>146</v>
      </c>
      <c r="F136" s="216" t="s">
        <v>147</v>
      </c>
      <c r="G136" s="203"/>
      <c r="H136" s="203"/>
      <c r="I136" s="206"/>
      <c r="J136" s="217">
        <f>BK136</f>
        <v>0</v>
      </c>
      <c r="K136" s="203"/>
      <c r="L136" s="208"/>
      <c r="M136" s="209"/>
      <c r="N136" s="210"/>
      <c r="O136" s="210"/>
      <c r="P136" s="211">
        <f>SUM(P137:P140)</f>
        <v>0</v>
      </c>
      <c r="Q136" s="210"/>
      <c r="R136" s="211">
        <f>SUM(R137:R140)</f>
        <v>0</v>
      </c>
      <c r="S136" s="210"/>
      <c r="T136" s="212">
        <f>SUM(T137:T140)</f>
        <v>0</v>
      </c>
      <c r="U136" s="12"/>
      <c r="V136" s="12"/>
      <c r="W136" s="12"/>
      <c r="X136" s="12"/>
      <c r="Y136" s="12"/>
      <c r="Z136" s="12"/>
      <c r="AA136" s="12"/>
      <c r="AB136" s="12"/>
      <c r="AC136" s="12"/>
      <c r="AD136" s="12"/>
      <c r="AE136" s="12"/>
      <c r="AR136" s="213" t="s">
        <v>80</v>
      </c>
      <c r="AT136" s="214" t="s">
        <v>72</v>
      </c>
      <c r="AU136" s="214" t="s">
        <v>80</v>
      </c>
      <c r="AY136" s="213" t="s">
        <v>145</v>
      </c>
      <c r="BK136" s="215">
        <f>SUM(BK137:BK140)</f>
        <v>0</v>
      </c>
    </row>
    <row r="137" s="2" customFormat="1" ht="37.8" customHeight="1">
      <c r="A137" s="38"/>
      <c r="B137" s="39"/>
      <c r="C137" s="218" t="s">
        <v>80</v>
      </c>
      <c r="D137" s="218" t="s">
        <v>148</v>
      </c>
      <c r="E137" s="219" t="s">
        <v>149</v>
      </c>
      <c r="F137" s="220" t="s">
        <v>150</v>
      </c>
      <c r="G137" s="221" t="s">
        <v>151</v>
      </c>
      <c r="H137" s="222">
        <v>0.308</v>
      </c>
      <c r="I137" s="223"/>
      <c r="J137" s="224">
        <f>ROUND(I137*H137,2)</f>
        <v>0</v>
      </c>
      <c r="K137" s="220" t="s">
        <v>152</v>
      </c>
      <c r="L137" s="44"/>
      <c r="M137" s="225" t="s">
        <v>1</v>
      </c>
      <c r="N137" s="226" t="s">
        <v>39</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153</v>
      </c>
      <c r="AT137" s="229" t="s">
        <v>148</v>
      </c>
      <c r="AU137" s="229" t="s">
        <v>97</v>
      </c>
      <c r="AY137" s="17" t="s">
        <v>145</v>
      </c>
      <c r="BE137" s="230">
        <f>IF(N137="základní",J137,0)</f>
        <v>0</v>
      </c>
      <c r="BF137" s="230">
        <f>IF(N137="snížená",J137,0)</f>
        <v>0</v>
      </c>
      <c r="BG137" s="230">
        <f>IF(N137="zákl. přenesená",J137,0)</f>
        <v>0</v>
      </c>
      <c r="BH137" s="230">
        <f>IF(N137="sníž. přenesená",J137,0)</f>
        <v>0</v>
      </c>
      <c r="BI137" s="230">
        <f>IF(N137="nulová",J137,0)</f>
        <v>0</v>
      </c>
      <c r="BJ137" s="17" t="s">
        <v>97</v>
      </c>
      <c r="BK137" s="230">
        <f>ROUND(I137*H137,2)</f>
        <v>0</v>
      </c>
      <c r="BL137" s="17" t="s">
        <v>153</v>
      </c>
      <c r="BM137" s="229" t="s">
        <v>97</v>
      </c>
    </row>
    <row r="138" s="13" customFormat="1">
      <c r="A138" s="13"/>
      <c r="B138" s="231"/>
      <c r="C138" s="232"/>
      <c r="D138" s="233" t="s">
        <v>154</v>
      </c>
      <c r="E138" s="234" t="s">
        <v>1</v>
      </c>
      <c r="F138" s="235" t="s">
        <v>155</v>
      </c>
      <c r="G138" s="232"/>
      <c r="H138" s="234" t="s">
        <v>1</v>
      </c>
      <c r="I138" s="236"/>
      <c r="J138" s="232"/>
      <c r="K138" s="232"/>
      <c r="L138" s="237"/>
      <c r="M138" s="238"/>
      <c r="N138" s="239"/>
      <c r="O138" s="239"/>
      <c r="P138" s="239"/>
      <c r="Q138" s="239"/>
      <c r="R138" s="239"/>
      <c r="S138" s="239"/>
      <c r="T138" s="240"/>
      <c r="U138" s="13"/>
      <c r="V138" s="13"/>
      <c r="W138" s="13"/>
      <c r="X138" s="13"/>
      <c r="Y138" s="13"/>
      <c r="Z138" s="13"/>
      <c r="AA138" s="13"/>
      <c r="AB138" s="13"/>
      <c r="AC138" s="13"/>
      <c r="AD138" s="13"/>
      <c r="AE138" s="13"/>
      <c r="AT138" s="241" t="s">
        <v>154</v>
      </c>
      <c r="AU138" s="241" t="s">
        <v>97</v>
      </c>
      <c r="AV138" s="13" t="s">
        <v>80</v>
      </c>
      <c r="AW138" s="13" t="s">
        <v>30</v>
      </c>
      <c r="AX138" s="13" t="s">
        <v>73</v>
      </c>
      <c r="AY138" s="241" t="s">
        <v>145</v>
      </c>
    </row>
    <row r="139" s="14" customFormat="1">
      <c r="A139" s="14"/>
      <c r="B139" s="242"/>
      <c r="C139" s="243"/>
      <c r="D139" s="233" t="s">
        <v>154</v>
      </c>
      <c r="E139" s="244" t="s">
        <v>1</v>
      </c>
      <c r="F139" s="245" t="s">
        <v>156</v>
      </c>
      <c r="G139" s="243"/>
      <c r="H139" s="246">
        <v>0.308</v>
      </c>
      <c r="I139" s="247"/>
      <c r="J139" s="243"/>
      <c r="K139" s="243"/>
      <c r="L139" s="248"/>
      <c r="M139" s="249"/>
      <c r="N139" s="250"/>
      <c r="O139" s="250"/>
      <c r="P139" s="250"/>
      <c r="Q139" s="250"/>
      <c r="R139" s="250"/>
      <c r="S139" s="250"/>
      <c r="T139" s="251"/>
      <c r="U139" s="14"/>
      <c r="V139" s="14"/>
      <c r="W139" s="14"/>
      <c r="X139" s="14"/>
      <c r="Y139" s="14"/>
      <c r="Z139" s="14"/>
      <c r="AA139" s="14"/>
      <c r="AB139" s="14"/>
      <c r="AC139" s="14"/>
      <c r="AD139" s="14"/>
      <c r="AE139" s="14"/>
      <c r="AT139" s="252" t="s">
        <v>154</v>
      </c>
      <c r="AU139" s="252" t="s">
        <v>97</v>
      </c>
      <c r="AV139" s="14" t="s">
        <v>97</v>
      </c>
      <c r="AW139" s="14" t="s">
        <v>30</v>
      </c>
      <c r="AX139" s="14" t="s">
        <v>73</v>
      </c>
      <c r="AY139" s="252" t="s">
        <v>145</v>
      </c>
    </row>
    <row r="140" s="15" customFormat="1">
      <c r="A140" s="15"/>
      <c r="B140" s="253"/>
      <c r="C140" s="254"/>
      <c r="D140" s="233" t="s">
        <v>154</v>
      </c>
      <c r="E140" s="255" t="s">
        <v>1</v>
      </c>
      <c r="F140" s="256" t="s">
        <v>157</v>
      </c>
      <c r="G140" s="254"/>
      <c r="H140" s="257">
        <v>0.308</v>
      </c>
      <c r="I140" s="258"/>
      <c r="J140" s="254"/>
      <c r="K140" s="254"/>
      <c r="L140" s="259"/>
      <c r="M140" s="260"/>
      <c r="N140" s="261"/>
      <c r="O140" s="261"/>
      <c r="P140" s="261"/>
      <c r="Q140" s="261"/>
      <c r="R140" s="261"/>
      <c r="S140" s="261"/>
      <c r="T140" s="262"/>
      <c r="U140" s="15"/>
      <c r="V140" s="15"/>
      <c r="W140" s="15"/>
      <c r="X140" s="15"/>
      <c r="Y140" s="15"/>
      <c r="Z140" s="15"/>
      <c r="AA140" s="15"/>
      <c r="AB140" s="15"/>
      <c r="AC140" s="15"/>
      <c r="AD140" s="15"/>
      <c r="AE140" s="15"/>
      <c r="AT140" s="263" t="s">
        <v>154</v>
      </c>
      <c r="AU140" s="263" t="s">
        <v>97</v>
      </c>
      <c r="AV140" s="15" t="s">
        <v>153</v>
      </c>
      <c r="AW140" s="15" t="s">
        <v>30</v>
      </c>
      <c r="AX140" s="15" t="s">
        <v>80</v>
      </c>
      <c r="AY140" s="263" t="s">
        <v>145</v>
      </c>
    </row>
    <row r="141" s="12" customFormat="1" ht="22.8" customHeight="1">
      <c r="A141" s="12"/>
      <c r="B141" s="202"/>
      <c r="C141" s="203"/>
      <c r="D141" s="204" t="s">
        <v>72</v>
      </c>
      <c r="E141" s="216" t="s">
        <v>158</v>
      </c>
      <c r="F141" s="216" t="s">
        <v>159</v>
      </c>
      <c r="G141" s="203"/>
      <c r="H141" s="203"/>
      <c r="I141" s="206"/>
      <c r="J141" s="217">
        <f>BK141</f>
        <v>0</v>
      </c>
      <c r="K141" s="203"/>
      <c r="L141" s="208"/>
      <c r="M141" s="209"/>
      <c r="N141" s="210"/>
      <c r="O141" s="210"/>
      <c r="P141" s="211">
        <f>SUM(P142:P158)</f>
        <v>0</v>
      </c>
      <c r="Q141" s="210"/>
      <c r="R141" s="211">
        <f>SUM(R142:R158)</f>
        <v>0</v>
      </c>
      <c r="S141" s="210"/>
      <c r="T141" s="212">
        <f>SUM(T142:T158)</f>
        <v>0</v>
      </c>
      <c r="U141" s="12"/>
      <c r="V141" s="12"/>
      <c r="W141" s="12"/>
      <c r="X141" s="12"/>
      <c r="Y141" s="12"/>
      <c r="Z141" s="12"/>
      <c r="AA141" s="12"/>
      <c r="AB141" s="12"/>
      <c r="AC141" s="12"/>
      <c r="AD141" s="12"/>
      <c r="AE141" s="12"/>
      <c r="AR141" s="213" t="s">
        <v>80</v>
      </c>
      <c r="AT141" s="214" t="s">
        <v>72</v>
      </c>
      <c r="AU141" s="214" t="s">
        <v>80</v>
      </c>
      <c r="AY141" s="213" t="s">
        <v>145</v>
      </c>
      <c r="BK141" s="215">
        <f>SUM(BK142:BK158)</f>
        <v>0</v>
      </c>
    </row>
    <row r="142" s="2" customFormat="1" ht="49.05" customHeight="1">
      <c r="A142" s="38"/>
      <c r="B142" s="39"/>
      <c r="C142" s="218" t="s">
        <v>97</v>
      </c>
      <c r="D142" s="218" t="s">
        <v>148</v>
      </c>
      <c r="E142" s="219" t="s">
        <v>160</v>
      </c>
      <c r="F142" s="220" t="s">
        <v>161</v>
      </c>
      <c r="G142" s="221" t="s">
        <v>151</v>
      </c>
      <c r="H142" s="222">
        <v>18.710000000000001</v>
      </c>
      <c r="I142" s="223"/>
      <c r="J142" s="224">
        <f>ROUND(I142*H142,2)</f>
        <v>0</v>
      </c>
      <c r="K142" s="220" t="s">
        <v>152</v>
      </c>
      <c r="L142" s="44"/>
      <c r="M142" s="225" t="s">
        <v>1</v>
      </c>
      <c r="N142" s="226" t="s">
        <v>39</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153</v>
      </c>
      <c r="AT142" s="229" t="s">
        <v>148</v>
      </c>
      <c r="AU142" s="229" t="s">
        <v>97</v>
      </c>
      <c r="AY142" s="17" t="s">
        <v>145</v>
      </c>
      <c r="BE142" s="230">
        <f>IF(N142="základní",J142,0)</f>
        <v>0</v>
      </c>
      <c r="BF142" s="230">
        <f>IF(N142="snížená",J142,0)</f>
        <v>0</v>
      </c>
      <c r="BG142" s="230">
        <f>IF(N142="zákl. přenesená",J142,0)</f>
        <v>0</v>
      </c>
      <c r="BH142" s="230">
        <f>IF(N142="sníž. přenesená",J142,0)</f>
        <v>0</v>
      </c>
      <c r="BI142" s="230">
        <f>IF(N142="nulová",J142,0)</f>
        <v>0</v>
      </c>
      <c r="BJ142" s="17" t="s">
        <v>97</v>
      </c>
      <c r="BK142" s="230">
        <f>ROUND(I142*H142,2)</f>
        <v>0</v>
      </c>
      <c r="BL142" s="17" t="s">
        <v>153</v>
      </c>
      <c r="BM142" s="229" t="s">
        <v>153</v>
      </c>
    </row>
    <row r="143" s="14" customFormat="1">
      <c r="A143" s="14"/>
      <c r="B143" s="242"/>
      <c r="C143" s="243"/>
      <c r="D143" s="233" t="s">
        <v>154</v>
      </c>
      <c r="E143" s="244" t="s">
        <v>1</v>
      </c>
      <c r="F143" s="245" t="s">
        <v>162</v>
      </c>
      <c r="G143" s="243"/>
      <c r="H143" s="246">
        <v>18.710000000000001</v>
      </c>
      <c r="I143" s="247"/>
      <c r="J143" s="243"/>
      <c r="K143" s="243"/>
      <c r="L143" s="248"/>
      <c r="M143" s="249"/>
      <c r="N143" s="250"/>
      <c r="O143" s="250"/>
      <c r="P143" s="250"/>
      <c r="Q143" s="250"/>
      <c r="R143" s="250"/>
      <c r="S143" s="250"/>
      <c r="T143" s="251"/>
      <c r="U143" s="14"/>
      <c r="V143" s="14"/>
      <c r="W143" s="14"/>
      <c r="X143" s="14"/>
      <c r="Y143" s="14"/>
      <c r="Z143" s="14"/>
      <c r="AA143" s="14"/>
      <c r="AB143" s="14"/>
      <c r="AC143" s="14"/>
      <c r="AD143" s="14"/>
      <c r="AE143" s="14"/>
      <c r="AT143" s="252" t="s">
        <v>154</v>
      </c>
      <c r="AU143" s="252" t="s">
        <v>97</v>
      </c>
      <c r="AV143" s="14" t="s">
        <v>97</v>
      </c>
      <c r="AW143" s="14" t="s">
        <v>30</v>
      </c>
      <c r="AX143" s="14" t="s">
        <v>73</v>
      </c>
      <c r="AY143" s="252" t="s">
        <v>145</v>
      </c>
    </row>
    <row r="144" s="15" customFormat="1">
      <c r="A144" s="15"/>
      <c r="B144" s="253"/>
      <c r="C144" s="254"/>
      <c r="D144" s="233" t="s">
        <v>154</v>
      </c>
      <c r="E144" s="255" t="s">
        <v>1</v>
      </c>
      <c r="F144" s="256" t="s">
        <v>157</v>
      </c>
      <c r="G144" s="254"/>
      <c r="H144" s="257">
        <v>18.710000000000001</v>
      </c>
      <c r="I144" s="258"/>
      <c r="J144" s="254"/>
      <c r="K144" s="254"/>
      <c r="L144" s="259"/>
      <c r="M144" s="260"/>
      <c r="N144" s="261"/>
      <c r="O144" s="261"/>
      <c r="P144" s="261"/>
      <c r="Q144" s="261"/>
      <c r="R144" s="261"/>
      <c r="S144" s="261"/>
      <c r="T144" s="262"/>
      <c r="U144" s="15"/>
      <c r="V144" s="15"/>
      <c r="W144" s="15"/>
      <c r="X144" s="15"/>
      <c r="Y144" s="15"/>
      <c r="Z144" s="15"/>
      <c r="AA144" s="15"/>
      <c r="AB144" s="15"/>
      <c r="AC144" s="15"/>
      <c r="AD144" s="15"/>
      <c r="AE144" s="15"/>
      <c r="AT144" s="263" t="s">
        <v>154</v>
      </c>
      <c r="AU144" s="263" t="s">
        <v>97</v>
      </c>
      <c r="AV144" s="15" t="s">
        <v>153</v>
      </c>
      <c r="AW144" s="15" t="s">
        <v>30</v>
      </c>
      <c r="AX144" s="15" t="s">
        <v>80</v>
      </c>
      <c r="AY144" s="263" t="s">
        <v>145</v>
      </c>
    </row>
    <row r="145" s="2" customFormat="1" ht="33" customHeight="1">
      <c r="A145" s="38"/>
      <c r="B145" s="39"/>
      <c r="C145" s="218" t="s">
        <v>146</v>
      </c>
      <c r="D145" s="218" t="s">
        <v>148</v>
      </c>
      <c r="E145" s="219" t="s">
        <v>163</v>
      </c>
      <c r="F145" s="220" t="s">
        <v>164</v>
      </c>
      <c r="G145" s="221" t="s">
        <v>165</v>
      </c>
      <c r="H145" s="222">
        <v>1</v>
      </c>
      <c r="I145" s="223"/>
      <c r="J145" s="224">
        <f>ROUND(I145*H145,2)</f>
        <v>0</v>
      </c>
      <c r="K145" s="220" t="s">
        <v>152</v>
      </c>
      <c r="L145" s="44"/>
      <c r="M145" s="225" t="s">
        <v>1</v>
      </c>
      <c r="N145" s="226" t="s">
        <v>39</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153</v>
      </c>
      <c r="AT145" s="229" t="s">
        <v>148</v>
      </c>
      <c r="AU145" s="229" t="s">
        <v>97</v>
      </c>
      <c r="AY145" s="17" t="s">
        <v>145</v>
      </c>
      <c r="BE145" s="230">
        <f>IF(N145="základní",J145,0)</f>
        <v>0</v>
      </c>
      <c r="BF145" s="230">
        <f>IF(N145="snížená",J145,0)</f>
        <v>0</v>
      </c>
      <c r="BG145" s="230">
        <f>IF(N145="zákl. přenesená",J145,0)</f>
        <v>0</v>
      </c>
      <c r="BH145" s="230">
        <f>IF(N145="sníž. přenesená",J145,0)</f>
        <v>0</v>
      </c>
      <c r="BI145" s="230">
        <f>IF(N145="nulová",J145,0)</f>
        <v>0</v>
      </c>
      <c r="BJ145" s="17" t="s">
        <v>97</v>
      </c>
      <c r="BK145" s="230">
        <f>ROUND(I145*H145,2)</f>
        <v>0</v>
      </c>
      <c r="BL145" s="17" t="s">
        <v>153</v>
      </c>
      <c r="BM145" s="229" t="s">
        <v>166</v>
      </c>
    </row>
    <row r="146" s="13" customFormat="1">
      <c r="A146" s="13"/>
      <c r="B146" s="231"/>
      <c r="C146" s="232"/>
      <c r="D146" s="233" t="s">
        <v>154</v>
      </c>
      <c r="E146" s="234" t="s">
        <v>1</v>
      </c>
      <c r="F146" s="235" t="s">
        <v>155</v>
      </c>
      <c r="G146" s="232"/>
      <c r="H146" s="234" t="s">
        <v>1</v>
      </c>
      <c r="I146" s="236"/>
      <c r="J146" s="232"/>
      <c r="K146" s="232"/>
      <c r="L146" s="237"/>
      <c r="M146" s="238"/>
      <c r="N146" s="239"/>
      <c r="O146" s="239"/>
      <c r="P146" s="239"/>
      <c r="Q146" s="239"/>
      <c r="R146" s="239"/>
      <c r="S146" s="239"/>
      <c r="T146" s="240"/>
      <c r="U146" s="13"/>
      <c r="V146" s="13"/>
      <c r="W146" s="13"/>
      <c r="X146" s="13"/>
      <c r="Y146" s="13"/>
      <c r="Z146" s="13"/>
      <c r="AA146" s="13"/>
      <c r="AB146" s="13"/>
      <c r="AC146" s="13"/>
      <c r="AD146" s="13"/>
      <c r="AE146" s="13"/>
      <c r="AT146" s="241" t="s">
        <v>154</v>
      </c>
      <c r="AU146" s="241" t="s">
        <v>97</v>
      </c>
      <c r="AV146" s="13" t="s">
        <v>80</v>
      </c>
      <c r="AW146" s="13" t="s">
        <v>30</v>
      </c>
      <c r="AX146" s="13" t="s">
        <v>73</v>
      </c>
      <c r="AY146" s="241" t="s">
        <v>145</v>
      </c>
    </row>
    <row r="147" s="14" customFormat="1">
      <c r="A147" s="14"/>
      <c r="B147" s="242"/>
      <c r="C147" s="243"/>
      <c r="D147" s="233" t="s">
        <v>154</v>
      </c>
      <c r="E147" s="244" t="s">
        <v>1</v>
      </c>
      <c r="F147" s="245" t="s">
        <v>80</v>
      </c>
      <c r="G147" s="243"/>
      <c r="H147" s="246">
        <v>1</v>
      </c>
      <c r="I147" s="247"/>
      <c r="J147" s="243"/>
      <c r="K147" s="243"/>
      <c r="L147" s="248"/>
      <c r="M147" s="249"/>
      <c r="N147" s="250"/>
      <c r="O147" s="250"/>
      <c r="P147" s="250"/>
      <c r="Q147" s="250"/>
      <c r="R147" s="250"/>
      <c r="S147" s="250"/>
      <c r="T147" s="251"/>
      <c r="U147" s="14"/>
      <c r="V147" s="14"/>
      <c r="W147" s="14"/>
      <c r="X147" s="14"/>
      <c r="Y147" s="14"/>
      <c r="Z147" s="14"/>
      <c r="AA147" s="14"/>
      <c r="AB147" s="14"/>
      <c r="AC147" s="14"/>
      <c r="AD147" s="14"/>
      <c r="AE147" s="14"/>
      <c r="AT147" s="252" t="s">
        <v>154</v>
      </c>
      <c r="AU147" s="252" t="s">
        <v>97</v>
      </c>
      <c r="AV147" s="14" t="s">
        <v>97</v>
      </c>
      <c r="AW147" s="14" t="s">
        <v>30</v>
      </c>
      <c r="AX147" s="14" t="s">
        <v>73</v>
      </c>
      <c r="AY147" s="252" t="s">
        <v>145</v>
      </c>
    </row>
    <row r="148" s="15" customFormat="1">
      <c r="A148" s="15"/>
      <c r="B148" s="253"/>
      <c r="C148" s="254"/>
      <c r="D148" s="233" t="s">
        <v>154</v>
      </c>
      <c r="E148" s="255" t="s">
        <v>1</v>
      </c>
      <c r="F148" s="256" t="s">
        <v>157</v>
      </c>
      <c r="G148" s="254"/>
      <c r="H148" s="257">
        <v>1</v>
      </c>
      <c r="I148" s="258"/>
      <c r="J148" s="254"/>
      <c r="K148" s="254"/>
      <c r="L148" s="259"/>
      <c r="M148" s="260"/>
      <c r="N148" s="261"/>
      <c r="O148" s="261"/>
      <c r="P148" s="261"/>
      <c r="Q148" s="261"/>
      <c r="R148" s="261"/>
      <c r="S148" s="261"/>
      <c r="T148" s="262"/>
      <c r="U148" s="15"/>
      <c r="V148" s="15"/>
      <c r="W148" s="15"/>
      <c r="X148" s="15"/>
      <c r="Y148" s="15"/>
      <c r="Z148" s="15"/>
      <c r="AA148" s="15"/>
      <c r="AB148" s="15"/>
      <c r="AC148" s="15"/>
      <c r="AD148" s="15"/>
      <c r="AE148" s="15"/>
      <c r="AT148" s="263" t="s">
        <v>154</v>
      </c>
      <c r="AU148" s="263" t="s">
        <v>97</v>
      </c>
      <c r="AV148" s="15" t="s">
        <v>153</v>
      </c>
      <c r="AW148" s="15" t="s">
        <v>30</v>
      </c>
      <c r="AX148" s="15" t="s">
        <v>80</v>
      </c>
      <c r="AY148" s="263" t="s">
        <v>145</v>
      </c>
    </row>
    <row r="149" s="2" customFormat="1" ht="49.05" customHeight="1">
      <c r="A149" s="38"/>
      <c r="B149" s="39"/>
      <c r="C149" s="218" t="s">
        <v>153</v>
      </c>
      <c r="D149" s="218" t="s">
        <v>148</v>
      </c>
      <c r="E149" s="219" t="s">
        <v>167</v>
      </c>
      <c r="F149" s="220" t="s">
        <v>168</v>
      </c>
      <c r="G149" s="221" t="s">
        <v>151</v>
      </c>
      <c r="H149" s="222">
        <v>222.87799999999999</v>
      </c>
      <c r="I149" s="223"/>
      <c r="J149" s="224">
        <f>ROUND(I149*H149,2)</f>
        <v>0</v>
      </c>
      <c r="K149" s="220" t="s">
        <v>152</v>
      </c>
      <c r="L149" s="44"/>
      <c r="M149" s="225" t="s">
        <v>1</v>
      </c>
      <c r="N149" s="226" t="s">
        <v>39</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153</v>
      </c>
      <c r="AT149" s="229" t="s">
        <v>148</v>
      </c>
      <c r="AU149" s="229" t="s">
        <v>97</v>
      </c>
      <c r="AY149" s="17" t="s">
        <v>145</v>
      </c>
      <c r="BE149" s="230">
        <f>IF(N149="základní",J149,0)</f>
        <v>0</v>
      </c>
      <c r="BF149" s="230">
        <f>IF(N149="snížená",J149,0)</f>
        <v>0</v>
      </c>
      <c r="BG149" s="230">
        <f>IF(N149="zákl. přenesená",J149,0)</f>
        <v>0</v>
      </c>
      <c r="BH149" s="230">
        <f>IF(N149="sníž. přenesená",J149,0)</f>
        <v>0</v>
      </c>
      <c r="BI149" s="230">
        <f>IF(N149="nulová",J149,0)</f>
        <v>0</v>
      </c>
      <c r="BJ149" s="17" t="s">
        <v>97</v>
      </c>
      <c r="BK149" s="230">
        <f>ROUND(I149*H149,2)</f>
        <v>0</v>
      </c>
      <c r="BL149" s="17" t="s">
        <v>153</v>
      </c>
      <c r="BM149" s="229" t="s">
        <v>169</v>
      </c>
    </row>
    <row r="150" s="13" customFormat="1">
      <c r="A150" s="13"/>
      <c r="B150" s="231"/>
      <c r="C150" s="232"/>
      <c r="D150" s="233" t="s">
        <v>154</v>
      </c>
      <c r="E150" s="234" t="s">
        <v>1</v>
      </c>
      <c r="F150" s="235" t="s">
        <v>170</v>
      </c>
      <c r="G150" s="232"/>
      <c r="H150" s="234" t="s">
        <v>1</v>
      </c>
      <c r="I150" s="236"/>
      <c r="J150" s="232"/>
      <c r="K150" s="232"/>
      <c r="L150" s="237"/>
      <c r="M150" s="238"/>
      <c r="N150" s="239"/>
      <c r="O150" s="239"/>
      <c r="P150" s="239"/>
      <c r="Q150" s="239"/>
      <c r="R150" s="239"/>
      <c r="S150" s="239"/>
      <c r="T150" s="240"/>
      <c r="U150" s="13"/>
      <c r="V150" s="13"/>
      <c r="W150" s="13"/>
      <c r="X150" s="13"/>
      <c r="Y150" s="13"/>
      <c r="Z150" s="13"/>
      <c r="AA150" s="13"/>
      <c r="AB150" s="13"/>
      <c r="AC150" s="13"/>
      <c r="AD150" s="13"/>
      <c r="AE150" s="13"/>
      <c r="AT150" s="241" t="s">
        <v>154</v>
      </c>
      <c r="AU150" s="241" t="s">
        <v>97</v>
      </c>
      <c r="AV150" s="13" t="s">
        <v>80</v>
      </c>
      <c r="AW150" s="13" t="s">
        <v>30</v>
      </c>
      <c r="AX150" s="13" t="s">
        <v>73</v>
      </c>
      <c r="AY150" s="241" t="s">
        <v>145</v>
      </c>
    </row>
    <row r="151" s="14" customFormat="1">
      <c r="A151" s="14"/>
      <c r="B151" s="242"/>
      <c r="C151" s="243"/>
      <c r="D151" s="233" t="s">
        <v>154</v>
      </c>
      <c r="E151" s="244" t="s">
        <v>1</v>
      </c>
      <c r="F151" s="245" t="s">
        <v>171</v>
      </c>
      <c r="G151" s="243"/>
      <c r="H151" s="246">
        <v>35.692</v>
      </c>
      <c r="I151" s="247"/>
      <c r="J151" s="243"/>
      <c r="K151" s="243"/>
      <c r="L151" s="248"/>
      <c r="M151" s="249"/>
      <c r="N151" s="250"/>
      <c r="O151" s="250"/>
      <c r="P151" s="250"/>
      <c r="Q151" s="250"/>
      <c r="R151" s="250"/>
      <c r="S151" s="250"/>
      <c r="T151" s="251"/>
      <c r="U151" s="14"/>
      <c r="V151" s="14"/>
      <c r="W151" s="14"/>
      <c r="X151" s="14"/>
      <c r="Y151" s="14"/>
      <c r="Z151" s="14"/>
      <c r="AA151" s="14"/>
      <c r="AB151" s="14"/>
      <c r="AC151" s="14"/>
      <c r="AD151" s="14"/>
      <c r="AE151" s="14"/>
      <c r="AT151" s="252" t="s">
        <v>154</v>
      </c>
      <c r="AU151" s="252" t="s">
        <v>97</v>
      </c>
      <c r="AV151" s="14" t="s">
        <v>97</v>
      </c>
      <c r="AW151" s="14" t="s">
        <v>30</v>
      </c>
      <c r="AX151" s="14" t="s">
        <v>73</v>
      </c>
      <c r="AY151" s="252" t="s">
        <v>145</v>
      </c>
    </row>
    <row r="152" s="14" customFormat="1">
      <c r="A152" s="14"/>
      <c r="B152" s="242"/>
      <c r="C152" s="243"/>
      <c r="D152" s="233" t="s">
        <v>154</v>
      </c>
      <c r="E152" s="244" t="s">
        <v>1</v>
      </c>
      <c r="F152" s="245" t="s">
        <v>172</v>
      </c>
      <c r="G152" s="243"/>
      <c r="H152" s="246">
        <v>57.057000000000002</v>
      </c>
      <c r="I152" s="247"/>
      <c r="J152" s="243"/>
      <c r="K152" s="243"/>
      <c r="L152" s="248"/>
      <c r="M152" s="249"/>
      <c r="N152" s="250"/>
      <c r="O152" s="250"/>
      <c r="P152" s="250"/>
      <c r="Q152" s="250"/>
      <c r="R152" s="250"/>
      <c r="S152" s="250"/>
      <c r="T152" s="251"/>
      <c r="U152" s="14"/>
      <c r="V152" s="14"/>
      <c r="W152" s="14"/>
      <c r="X152" s="14"/>
      <c r="Y152" s="14"/>
      <c r="Z152" s="14"/>
      <c r="AA152" s="14"/>
      <c r="AB152" s="14"/>
      <c r="AC152" s="14"/>
      <c r="AD152" s="14"/>
      <c r="AE152" s="14"/>
      <c r="AT152" s="252" t="s">
        <v>154</v>
      </c>
      <c r="AU152" s="252" t="s">
        <v>97</v>
      </c>
      <c r="AV152" s="14" t="s">
        <v>97</v>
      </c>
      <c r="AW152" s="14" t="s">
        <v>30</v>
      </c>
      <c r="AX152" s="14" t="s">
        <v>73</v>
      </c>
      <c r="AY152" s="252" t="s">
        <v>145</v>
      </c>
    </row>
    <row r="153" s="14" customFormat="1">
      <c r="A153" s="14"/>
      <c r="B153" s="242"/>
      <c r="C153" s="243"/>
      <c r="D153" s="233" t="s">
        <v>154</v>
      </c>
      <c r="E153" s="244" t="s">
        <v>1</v>
      </c>
      <c r="F153" s="245" t="s">
        <v>173</v>
      </c>
      <c r="G153" s="243"/>
      <c r="H153" s="246">
        <v>17.931999999999999</v>
      </c>
      <c r="I153" s="247"/>
      <c r="J153" s="243"/>
      <c r="K153" s="243"/>
      <c r="L153" s="248"/>
      <c r="M153" s="249"/>
      <c r="N153" s="250"/>
      <c r="O153" s="250"/>
      <c r="P153" s="250"/>
      <c r="Q153" s="250"/>
      <c r="R153" s="250"/>
      <c r="S153" s="250"/>
      <c r="T153" s="251"/>
      <c r="U153" s="14"/>
      <c r="V153" s="14"/>
      <c r="W153" s="14"/>
      <c r="X153" s="14"/>
      <c r="Y153" s="14"/>
      <c r="Z153" s="14"/>
      <c r="AA153" s="14"/>
      <c r="AB153" s="14"/>
      <c r="AC153" s="14"/>
      <c r="AD153" s="14"/>
      <c r="AE153" s="14"/>
      <c r="AT153" s="252" t="s">
        <v>154</v>
      </c>
      <c r="AU153" s="252" t="s">
        <v>97</v>
      </c>
      <c r="AV153" s="14" t="s">
        <v>97</v>
      </c>
      <c r="AW153" s="14" t="s">
        <v>30</v>
      </c>
      <c r="AX153" s="14" t="s">
        <v>73</v>
      </c>
      <c r="AY153" s="252" t="s">
        <v>145</v>
      </c>
    </row>
    <row r="154" s="14" customFormat="1">
      <c r="A154" s="14"/>
      <c r="B154" s="242"/>
      <c r="C154" s="243"/>
      <c r="D154" s="233" t="s">
        <v>154</v>
      </c>
      <c r="E154" s="244" t="s">
        <v>1</v>
      </c>
      <c r="F154" s="245" t="s">
        <v>174</v>
      </c>
      <c r="G154" s="243"/>
      <c r="H154" s="246">
        <v>7.4100000000000001</v>
      </c>
      <c r="I154" s="247"/>
      <c r="J154" s="243"/>
      <c r="K154" s="243"/>
      <c r="L154" s="248"/>
      <c r="M154" s="249"/>
      <c r="N154" s="250"/>
      <c r="O154" s="250"/>
      <c r="P154" s="250"/>
      <c r="Q154" s="250"/>
      <c r="R154" s="250"/>
      <c r="S154" s="250"/>
      <c r="T154" s="251"/>
      <c r="U154" s="14"/>
      <c r="V154" s="14"/>
      <c r="W154" s="14"/>
      <c r="X154" s="14"/>
      <c r="Y154" s="14"/>
      <c r="Z154" s="14"/>
      <c r="AA154" s="14"/>
      <c r="AB154" s="14"/>
      <c r="AC154" s="14"/>
      <c r="AD154" s="14"/>
      <c r="AE154" s="14"/>
      <c r="AT154" s="252" t="s">
        <v>154</v>
      </c>
      <c r="AU154" s="252" t="s">
        <v>97</v>
      </c>
      <c r="AV154" s="14" t="s">
        <v>97</v>
      </c>
      <c r="AW154" s="14" t="s">
        <v>30</v>
      </c>
      <c r="AX154" s="14" t="s">
        <v>73</v>
      </c>
      <c r="AY154" s="252" t="s">
        <v>145</v>
      </c>
    </row>
    <row r="155" s="14" customFormat="1">
      <c r="A155" s="14"/>
      <c r="B155" s="242"/>
      <c r="C155" s="243"/>
      <c r="D155" s="233" t="s">
        <v>154</v>
      </c>
      <c r="E155" s="244" t="s">
        <v>1</v>
      </c>
      <c r="F155" s="245" t="s">
        <v>175</v>
      </c>
      <c r="G155" s="243"/>
      <c r="H155" s="246">
        <v>47.401000000000003</v>
      </c>
      <c r="I155" s="247"/>
      <c r="J155" s="243"/>
      <c r="K155" s="243"/>
      <c r="L155" s="248"/>
      <c r="M155" s="249"/>
      <c r="N155" s="250"/>
      <c r="O155" s="250"/>
      <c r="P155" s="250"/>
      <c r="Q155" s="250"/>
      <c r="R155" s="250"/>
      <c r="S155" s="250"/>
      <c r="T155" s="251"/>
      <c r="U155" s="14"/>
      <c r="V155" s="14"/>
      <c r="W155" s="14"/>
      <c r="X155" s="14"/>
      <c r="Y155" s="14"/>
      <c r="Z155" s="14"/>
      <c r="AA155" s="14"/>
      <c r="AB155" s="14"/>
      <c r="AC155" s="14"/>
      <c r="AD155" s="14"/>
      <c r="AE155" s="14"/>
      <c r="AT155" s="252" t="s">
        <v>154</v>
      </c>
      <c r="AU155" s="252" t="s">
        <v>97</v>
      </c>
      <c r="AV155" s="14" t="s">
        <v>97</v>
      </c>
      <c r="AW155" s="14" t="s">
        <v>30</v>
      </c>
      <c r="AX155" s="14" t="s">
        <v>73</v>
      </c>
      <c r="AY155" s="252" t="s">
        <v>145</v>
      </c>
    </row>
    <row r="156" s="14" customFormat="1">
      <c r="A156" s="14"/>
      <c r="B156" s="242"/>
      <c r="C156" s="243"/>
      <c r="D156" s="233" t="s">
        <v>154</v>
      </c>
      <c r="E156" s="244" t="s">
        <v>1</v>
      </c>
      <c r="F156" s="245" t="s">
        <v>176</v>
      </c>
      <c r="G156" s="243"/>
      <c r="H156" s="246">
        <v>25.236999999999998</v>
      </c>
      <c r="I156" s="247"/>
      <c r="J156" s="243"/>
      <c r="K156" s="243"/>
      <c r="L156" s="248"/>
      <c r="M156" s="249"/>
      <c r="N156" s="250"/>
      <c r="O156" s="250"/>
      <c r="P156" s="250"/>
      <c r="Q156" s="250"/>
      <c r="R156" s="250"/>
      <c r="S156" s="250"/>
      <c r="T156" s="251"/>
      <c r="U156" s="14"/>
      <c r="V156" s="14"/>
      <c r="W156" s="14"/>
      <c r="X156" s="14"/>
      <c r="Y156" s="14"/>
      <c r="Z156" s="14"/>
      <c r="AA156" s="14"/>
      <c r="AB156" s="14"/>
      <c r="AC156" s="14"/>
      <c r="AD156" s="14"/>
      <c r="AE156" s="14"/>
      <c r="AT156" s="252" t="s">
        <v>154</v>
      </c>
      <c r="AU156" s="252" t="s">
        <v>97</v>
      </c>
      <c r="AV156" s="14" t="s">
        <v>97</v>
      </c>
      <c r="AW156" s="14" t="s">
        <v>30</v>
      </c>
      <c r="AX156" s="14" t="s">
        <v>73</v>
      </c>
      <c r="AY156" s="252" t="s">
        <v>145</v>
      </c>
    </row>
    <row r="157" s="14" customFormat="1">
      <c r="A157" s="14"/>
      <c r="B157" s="242"/>
      <c r="C157" s="243"/>
      <c r="D157" s="233" t="s">
        <v>154</v>
      </c>
      <c r="E157" s="244" t="s">
        <v>1</v>
      </c>
      <c r="F157" s="245" t="s">
        <v>177</v>
      </c>
      <c r="G157" s="243"/>
      <c r="H157" s="246">
        <v>32.149000000000001</v>
      </c>
      <c r="I157" s="247"/>
      <c r="J157" s="243"/>
      <c r="K157" s="243"/>
      <c r="L157" s="248"/>
      <c r="M157" s="249"/>
      <c r="N157" s="250"/>
      <c r="O157" s="250"/>
      <c r="P157" s="250"/>
      <c r="Q157" s="250"/>
      <c r="R157" s="250"/>
      <c r="S157" s="250"/>
      <c r="T157" s="251"/>
      <c r="U157" s="14"/>
      <c r="V157" s="14"/>
      <c r="W157" s="14"/>
      <c r="X157" s="14"/>
      <c r="Y157" s="14"/>
      <c r="Z157" s="14"/>
      <c r="AA157" s="14"/>
      <c r="AB157" s="14"/>
      <c r="AC157" s="14"/>
      <c r="AD157" s="14"/>
      <c r="AE157" s="14"/>
      <c r="AT157" s="252" t="s">
        <v>154</v>
      </c>
      <c r="AU157" s="252" t="s">
        <v>97</v>
      </c>
      <c r="AV157" s="14" t="s">
        <v>97</v>
      </c>
      <c r="AW157" s="14" t="s">
        <v>30</v>
      </c>
      <c r="AX157" s="14" t="s">
        <v>73</v>
      </c>
      <c r="AY157" s="252" t="s">
        <v>145</v>
      </c>
    </row>
    <row r="158" s="15" customFormat="1">
      <c r="A158" s="15"/>
      <c r="B158" s="253"/>
      <c r="C158" s="254"/>
      <c r="D158" s="233" t="s">
        <v>154</v>
      </c>
      <c r="E158" s="255" t="s">
        <v>1</v>
      </c>
      <c r="F158" s="256" t="s">
        <v>157</v>
      </c>
      <c r="G158" s="254"/>
      <c r="H158" s="257">
        <v>222.87799999999999</v>
      </c>
      <c r="I158" s="258"/>
      <c r="J158" s="254"/>
      <c r="K158" s="254"/>
      <c r="L158" s="259"/>
      <c r="M158" s="260"/>
      <c r="N158" s="261"/>
      <c r="O158" s="261"/>
      <c r="P158" s="261"/>
      <c r="Q158" s="261"/>
      <c r="R158" s="261"/>
      <c r="S158" s="261"/>
      <c r="T158" s="262"/>
      <c r="U158" s="15"/>
      <c r="V158" s="15"/>
      <c r="W158" s="15"/>
      <c r="X158" s="15"/>
      <c r="Y158" s="15"/>
      <c r="Z158" s="15"/>
      <c r="AA158" s="15"/>
      <c r="AB158" s="15"/>
      <c r="AC158" s="15"/>
      <c r="AD158" s="15"/>
      <c r="AE158" s="15"/>
      <c r="AT158" s="263" t="s">
        <v>154</v>
      </c>
      <c r="AU158" s="263" t="s">
        <v>97</v>
      </c>
      <c r="AV158" s="15" t="s">
        <v>153</v>
      </c>
      <c r="AW158" s="15" t="s">
        <v>30</v>
      </c>
      <c r="AX158" s="15" t="s">
        <v>80</v>
      </c>
      <c r="AY158" s="263" t="s">
        <v>145</v>
      </c>
    </row>
    <row r="159" s="12" customFormat="1" ht="22.8" customHeight="1">
      <c r="A159" s="12"/>
      <c r="B159" s="202"/>
      <c r="C159" s="203"/>
      <c r="D159" s="204" t="s">
        <v>72</v>
      </c>
      <c r="E159" s="216" t="s">
        <v>178</v>
      </c>
      <c r="F159" s="216" t="s">
        <v>179</v>
      </c>
      <c r="G159" s="203"/>
      <c r="H159" s="203"/>
      <c r="I159" s="206"/>
      <c r="J159" s="217">
        <f>BK159</f>
        <v>0</v>
      </c>
      <c r="K159" s="203"/>
      <c r="L159" s="208"/>
      <c r="M159" s="209"/>
      <c r="N159" s="210"/>
      <c r="O159" s="210"/>
      <c r="P159" s="211">
        <f>SUM(P160:P163)</f>
        <v>0</v>
      </c>
      <c r="Q159" s="210"/>
      <c r="R159" s="211">
        <f>SUM(R160:R163)</f>
        <v>0</v>
      </c>
      <c r="S159" s="210"/>
      <c r="T159" s="212">
        <f>SUM(T160:T163)</f>
        <v>0</v>
      </c>
      <c r="U159" s="12"/>
      <c r="V159" s="12"/>
      <c r="W159" s="12"/>
      <c r="X159" s="12"/>
      <c r="Y159" s="12"/>
      <c r="Z159" s="12"/>
      <c r="AA159" s="12"/>
      <c r="AB159" s="12"/>
      <c r="AC159" s="12"/>
      <c r="AD159" s="12"/>
      <c r="AE159" s="12"/>
      <c r="AR159" s="213" t="s">
        <v>80</v>
      </c>
      <c r="AT159" s="214" t="s">
        <v>72</v>
      </c>
      <c r="AU159" s="214" t="s">
        <v>80</v>
      </c>
      <c r="AY159" s="213" t="s">
        <v>145</v>
      </c>
      <c r="BK159" s="215">
        <f>SUM(BK160:BK163)</f>
        <v>0</v>
      </c>
    </row>
    <row r="160" s="2" customFormat="1" ht="37.8" customHeight="1">
      <c r="A160" s="38"/>
      <c r="B160" s="39"/>
      <c r="C160" s="218" t="s">
        <v>180</v>
      </c>
      <c r="D160" s="218" t="s">
        <v>148</v>
      </c>
      <c r="E160" s="219" t="s">
        <v>181</v>
      </c>
      <c r="F160" s="220" t="s">
        <v>182</v>
      </c>
      <c r="G160" s="221" t="s">
        <v>165</v>
      </c>
      <c r="H160" s="222">
        <v>2</v>
      </c>
      <c r="I160" s="223"/>
      <c r="J160" s="224">
        <f>ROUND(I160*H160,2)</f>
        <v>0</v>
      </c>
      <c r="K160" s="220" t="s">
        <v>152</v>
      </c>
      <c r="L160" s="44"/>
      <c r="M160" s="225" t="s">
        <v>1</v>
      </c>
      <c r="N160" s="226" t="s">
        <v>39</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153</v>
      </c>
      <c r="AT160" s="229" t="s">
        <v>148</v>
      </c>
      <c r="AU160" s="229" t="s">
        <v>97</v>
      </c>
      <c r="AY160" s="17" t="s">
        <v>145</v>
      </c>
      <c r="BE160" s="230">
        <f>IF(N160="základní",J160,0)</f>
        <v>0</v>
      </c>
      <c r="BF160" s="230">
        <f>IF(N160="snížená",J160,0)</f>
        <v>0</v>
      </c>
      <c r="BG160" s="230">
        <f>IF(N160="zákl. přenesená",J160,0)</f>
        <v>0</v>
      </c>
      <c r="BH160" s="230">
        <f>IF(N160="sníž. přenesená",J160,0)</f>
        <v>0</v>
      </c>
      <c r="BI160" s="230">
        <f>IF(N160="nulová",J160,0)</f>
        <v>0</v>
      </c>
      <c r="BJ160" s="17" t="s">
        <v>97</v>
      </c>
      <c r="BK160" s="230">
        <f>ROUND(I160*H160,2)</f>
        <v>0</v>
      </c>
      <c r="BL160" s="17" t="s">
        <v>153</v>
      </c>
      <c r="BM160" s="229" t="s">
        <v>183</v>
      </c>
    </row>
    <row r="161" s="2" customFormat="1" ht="24.15" customHeight="1">
      <c r="A161" s="38"/>
      <c r="B161" s="39"/>
      <c r="C161" s="264" t="s">
        <v>166</v>
      </c>
      <c r="D161" s="264" t="s">
        <v>184</v>
      </c>
      <c r="E161" s="265" t="s">
        <v>185</v>
      </c>
      <c r="F161" s="266" t="s">
        <v>186</v>
      </c>
      <c r="G161" s="267" t="s">
        <v>165</v>
      </c>
      <c r="H161" s="268">
        <v>2</v>
      </c>
      <c r="I161" s="269"/>
      <c r="J161" s="270">
        <f>ROUND(I161*H161,2)</f>
        <v>0</v>
      </c>
      <c r="K161" s="266" t="s">
        <v>152</v>
      </c>
      <c r="L161" s="271"/>
      <c r="M161" s="272" t="s">
        <v>1</v>
      </c>
      <c r="N161" s="273" t="s">
        <v>39</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169</v>
      </c>
      <c r="AT161" s="229" t="s">
        <v>184</v>
      </c>
      <c r="AU161" s="229" t="s">
        <v>97</v>
      </c>
      <c r="AY161" s="17" t="s">
        <v>145</v>
      </c>
      <c r="BE161" s="230">
        <f>IF(N161="základní",J161,0)</f>
        <v>0</v>
      </c>
      <c r="BF161" s="230">
        <f>IF(N161="snížená",J161,0)</f>
        <v>0</v>
      </c>
      <c r="BG161" s="230">
        <f>IF(N161="zákl. přenesená",J161,0)</f>
        <v>0</v>
      </c>
      <c r="BH161" s="230">
        <f>IF(N161="sníž. přenesená",J161,0)</f>
        <v>0</v>
      </c>
      <c r="BI161" s="230">
        <f>IF(N161="nulová",J161,0)</f>
        <v>0</v>
      </c>
      <c r="BJ161" s="17" t="s">
        <v>97</v>
      </c>
      <c r="BK161" s="230">
        <f>ROUND(I161*H161,2)</f>
        <v>0</v>
      </c>
      <c r="BL161" s="17" t="s">
        <v>153</v>
      </c>
      <c r="BM161" s="229" t="s">
        <v>8</v>
      </c>
    </row>
    <row r="162" s="2" customFormat="1" ht="37.8" customHeight="1">
      <c r="A162" s="38"/>
      <c r="B162" s="39"/>
      <c r="C162" s="218" t="s">
        <v>187</v>
      </c>
      <c r="D162" s="218" t="s">
        <v>148</v>
      </c>
      <c r="E162" s="219" t="s">
        <v>188</v>
      </c>
      <c r="F162" s="220" t="s">
        <v>189</v>
      </c>
      <c r="G162" s="221" t="s">
        <v>165</v>
      </c>
      <c r="H162" s="222">
        <v>1</v>
      </c>
      <c r="I162" s="223"/>
      <c r="J162" s="224">
        <f>ROUND(I162*H162,2)</f>
        <v>0</v>
      </c>
      <c r="K162" s="220" t="s">
        <v>152</v>
      </c>
      <c r="L162" s="44"/>
      <c r="M162" s="225" t="s">
        <v>1</v>
      </c>
      <c r="N162" s="226" t="s">
        <v>39</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153</v>
      </c>
      <c r="AT162" s="229" t="s">
        <v>148</v>
      </c>
      <c r="AU162" s="229" t="s">
        <v>97</v>
      </c>
      <c r="AY162" s="17" t="s">
        <v>145</v>
      </c>
      <c r="BE162" s="230">
        <f>IF(N162="základní",J162,0)</f>
        <v>0</v>
      </c>
      <c r="BF162" s="230">
        <f>IF(N162="snížená",J162,0)</f>
        <v>0</v>
      </c>
      <c r="BG162" s="230">
        <f>IF(N162="zákl. přenesená",J162,0)</f>
        <v>0</v>
      </c>
      <c r="BH162" s="230">
        <f>IF(N162="sníž. přenesená",J162,0)</f>
        <v>0</v>
      </c>
      <c r="BI162" s="230">
        <f>IF(N162="nulová",J162,0)</f>
        <v>0</v>
      </c>
      <c r="BJ162" s="17" t="s">
        <v>97</v>
      </c>
      <c r="BK162" s="230">
        <f>ROUND(I162*H162,2)</f>
        <v>0</v>
      </c>
      <c r="BL162" s="17" t="s">
        <v>153</v>
      </c>
      <c r="BM162" s="229" t="s">
        <v>190</v>
      </c>
    </row>
    <row r="163" s="2" customFormat="1" ht="37.8" customHeight="1">
      <c r="A163" s="38"/>
      <c r="B163" s="39"/>
      <c r="C163" s="264" t="s">
        <v>169</v>
      </c>
      <c r="D163" s="264" t="s">
        <v>184</v>
      </c>
      <c r="E163" s="265" t="s">
        <v>191</v>
      </c>
      <c r="F163" s="266" t="s">
        <v>192</v>
      </c>
      <c r="G163" s="267" t="s">
        <v>165</v>
      </c>
      <c r="H163" s="268">
        <v>1</v>
      </c>
      <c r="I163" s="269"/>
      <c r="J163" s="270">
        <f>ROUND(I163*H163,2)</f>
        <v>0</v>
      </c>
      <c r="K163" s="266" t="s">
        <v>152</v>
      </c>
      <c r="L163" s="271"/>
      <c r="M163" s="272" t="s">
        <v>1</v>
      </c>
      <c r="N163" s="273" t="s">
        <v>39</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169</v>
      </c>
      <c r="AT163" s="229" t="s">
        <v>184</v>
      </c>
      <c r="AU163" s="229" t="s">
        <v>97</v>
      </c>
      <c r="AY163" s="17" t="s">
        <v>145</v>
      </c>
      <c r="BE163" s="230">
        <f>IF(N163="základní",J163,0)</f>
        <v>0</v>
      </c>
      <c r="BF163" s="230">
        <f>IF(N163="snížená",J163,0)</f>
        <v>0</v>
      </c>
      <c r="BG163" s="230">
        <f>IF(N163="zákl. přenesená",J163,0)</f>
        <v>0</v>
      </c>
      <c r="BH163" s="230">
        <f>IF(N163="sníž. přenesená",J163,0)</f>
        <v>0</v>
      </c>
      <c r="BI163" s="230">
        <f>IF(N163="nulová",J163,0)</f>
        <v>0</v>
      </c>
      <c r="BJ163" s="17" t="s">
        <v>97</v>
      </c>
      <c r="BK163" s="230">
        <f>ROUND(I163*H163,2)</f>
        <v>0</v>
      </c>
      <c r="BL163" s="17" t="s">
        <v>153</v>
      </c>
      <c r="BM163" s="229" t="s">
        <v>193</v>
      </c>
    </row>
    <row r="164" s="12" customFormat="1" ht="22.8" customHeight="1">
      <c r="A164" s="12"/>
      <c r="B164" s="202"/>
      <c r="C164" s="203"/>
      <c r="D164" s="204" t="s">
        <v>72</v>
      </c>
      <c r="E164" s="216" t="s">
        <v>194</v>
      </c>
      <c r="F164" s="216" t="s">
        <v>195</v>
      </c>
      <c r="G164" s="203"/>
      <c r="H164" s="203"/>
      <c r="I164" s="206"/>
      <c r="J164" s="217">
        <f>BK164</f>
        <v>0</v>
      </c>
      <c r="K164" s="203"/>
      <c r="L164" s="208"/>
      <c r="M164" s="209"/>
      <c r="N164" s="210"/>
      <c r="O164" s="210"/>
      <c r="P164" s="211">
        <f>SUM(P165:P172)</f>
        <v>0</v>
      </c>
      <c r="Q164" s="210"/>
      <c r="R164" s="211">
        <f>SUM(R165:R172)</f>
        <v>0</v>
      </c>
      <c r="S164" s="210"/>
      <c r="T164" s="212">
        <f>SUM(T165:T172)</f>
        <v>0</v>
      </c>
      <c r="U164" s="12"/>
      <c r="V164" s="12"/>
      <c r="W164" s="12"/>
      <c r="X164" s="12"/>
      <c r="Y164" s="12"/>
      <c r="Z164" s="12"/>
      <c r="AA164" s="12"/>
      <c r="AB164" s="12"/>
      <c r="AC164" s="12"/>
      <c r="AD164" s="12"/>
      <c r="AE164" s="12"/>
      <c r="AR164" s="213" t="s">
        <v>80</v>
      </c>
      <c r="AT164" s="214" t="s">
        <v>72</v>
      </c>
      <c r="AU164" s="214" t="s">
        <v>80</v>
      </c>
      <c r="AY164" s="213" t="s">
        <v>145</v>
      </c>
      <c r="BK164" s="215">
        <f>SUM(BK165:BK172)</f>
        <v>0</v>
      </c>
    </row>
    <row r="165" s="2" customFormat="1" ht="37.8" customHeight="1">
      <c r="A165" s="38"/>
      <c r="B165" s="39"/>
      <c r="C165" s="218" t="s">
        <v>196</v>
      </c>
      <c r="D165" s="218" t="s">
        <v>148</v>
      </c>
      <c r="E165" s="219" t="s">
        <v>197</v>
      </c>
      <c r="F165" s="220" t="s">
        <v>198</v>
      </c>
      <c r="G165" s="221" t="s">
        <v>151</v>
      </c>
      <c r="H165" s="222">
        <v>59.789999999999999</v>
      </c>
      <c r="I165" s="223"/>
      <c r="J165" s="224">
        <f>ROUND(I165*H165,2)</f>
        <v>0</v>
      </c>
      <c r="K165" s="220" t="s">
        <v>152</v>
      </c>
      <c r="L165" s="44"/>
      <c r="M165" s="225" t="s">
        <v>1</v>
      </c>
      <c r="N165" s="226" t="s">
        <v>39</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153</v>
      </c>
      <c r="AT165" s="229" t="s">
        <v>148</v>
      </c>
      <c r="AU165" s="229" t="s">
        <v>97</v>
      </c>
      <c r="AY165" s="17" t="s">
        <v>145</v>
      </c>
      <c r="BE165" s="230">
        <f>IF(N165="základní",J165,0)</f>
        <v>0</v>
      </c>
      <c r="BF165" s="230">
        <f>IF(N165="snížená",J165,0)</f>
        <v>0</v>
      </c>
      <c r="BG165" s="230">
        <f>IF(N165="zákl. přenesená",J165,0)</f>
        <v>0</v>
      </c>
      <c r="BH165" s="230">
        <f>IF(N165="sníž. přenesená",J165,0)</f>
        <v>0</v>
      </c>
      <c r="BI165" s="230">
        <f>IF(N165="nulová",J165,0)</f>
        <v>0</v>
      </c>
      <c r="BJ165" s="17" t="s">
        <v>97</v>
      </c>
      <c r="BK165" s="230">
        <f>ROUND(I165*H165,2)</f>
        <v>0</v>
      </c>
      <c r="BL165" s="17" t="s">
        <v>153</v>
      </c>
      <c r="BM165" s="229" t="s">
        <v>199</v>
      </c>
    </row>
    <row r="166" s="14" customFormat="1">
      <c r="A166" s="14"/>
      <c r="B166" s="242"/>
      <c r="C166" s="243"/>
      <c r="D166" s="233" t="s">
        <v>154</v>
      </c>
      <c r="E166" s="244" t="s">
        <v>1</v>
      </c>
      <c r="F166" s="245" t="s">
        <v>200</v>
      </c>
      <c r="G166" s="243"/>
      <c r="H166" s="246">
        <v>59.789999999999999</v>
      </c>
      <c r="I166" s="247"/>
      <c r="J166" s="243"/>
      <c r="K166" s="243"/>
      <c r="L166" s="248"/>
      <c r="M166" s="249"/>
      <c r="N166" s="250"/>
      <c r="O166" s="250"/>
      <c r="P166" s="250"/>
      <c r="Q166" s="250"/>
      <c r="R166" s="250"/>
      <c r="S166" s="250"/>
      <c r="T166" s="251"/>
      <c r="U166" s="14"/>
      <c r="V166" s="14"/>
      <c r="W166" s="14"/>
      <c r="X166" s="14"/>
      <c r="Y166" s="14"/>
      <c r="Z166" s="14"/>
      <c r="AA166" s="14"/>
      <c r="AB166" s="14"/>
      <c r="AC166" s="14"/>
      <c r="AD166" s="14"/>
      <c r="AE166" s="14"/>
      <c r="AT166" s="252" t="s">
        <v>154</v>
      </c>
      <c r="AU166" s="252" t="s">
        <v>97</v>
      </c>
      <c r="AV166" s="14" t="s">
        <v>97</v>
      </c>
      <c r="AW166" s="14" t="s">
        <v>30</v>
      </c>
      <c r="AX166" s="14" t="s">
        <v>73</v>
      </c>
      <c r="AY166" s="252" t="s">
        <v>145</v>
      </c>
    </row>
    <row r="167" s="15" customFormat="1">
      <c r="A167" s="15"/>
      <c r="B167" s="253"/>
      <c r="C167" s="254"/>
      <c r="D167" s="233" t="s">
        <v>154</v>
      </c>
      <c r="E167" s="255" t="s">
        <v>1</v>
      </c>
      <c r="F167" s="256" t="s">
        <v>157</v>
      </c>
      <c r="G167" s="254"/>
      <c r="H167" s="257">
        <v>59.789999999999999</v>
      </c>
      <c r="I167" s="258"/>
      <c r="J167" s="254"/>
      <c r="K167" s="254"/>
      <c r="L167" s="259"/>
      <c r="M167" s="260"/>
      <c r="N167" s="261"/>
      <c r="O167" s="261"/>
      <c r="P167" s="261"/>
      <c r="Q167" s="261"/>
      <c r="R167" s="261"/>
      <c r="S167" s="261"/>
      <c r="T167" s="262"/>
      <c r="U167" s="15"/>
      <c r="V167" s="15"/>
      <c r="W167" s="15"/>
      <c r="X167" s="15"/>
      <c r="Y167" s="15"/>
      <c r="Z167" s="15"/>
      <c r="AA167" s="15"/>
      <c r="AB167" s="15"/>
      <c r="AC167" s="15"/>
      <c r="AD167" s="15"/>
      <c r="AE167" s="15"/>
      <c r="AT167" s="263" t="s">
        <v>154</v>
      </c>
      <c r="AU167" s="263" t="s">
        <v>97</v>
      </c>
      <c r="AV167" s="15" t="s">
        <v>153</v>
      </c>
      <c r="AW167" s="15" t="s">
        <v>30</v>
      </c>
      <c r="AX167" s="15" t="s">
        <v>80</v>
      </c>
      <c r="AY167" s="263" t="s">
        <v>145</v>
      </c>
    </row>
    <row r="168" s="2" customFormat="1" ht="33" customHeight="1">
      <c r="A168" s="38"/>
      <c r="B168" s="39"/>
      <c r="C168" s="218" t="s">
        <v>183</v>
      </c>
      <c r="D168" s="218" t="s">
        <v>148</v>
      </c>
      <c r="E168" s="219" t="s">
        <v>201</v>
      </c>
      <c r="F168" s="220" t="s">
        <v>202</v>
      </c>
      <c r="G168" s="221" t="s">
        <v>203</v>
      </c>
      <c r="H168" s="222">
        <v>1</v>
      </c>
      <c r="I168" s="223"/>
      <c r="J168" s="224">
        <f>ROUND(I168*H168,2)</f>
        <v>0</v>
      </c>
      <c r="K168" s="220" t="s">
        <v>152</v>
      </c>
      <c r="L168" s="44"/>
      <c r="M168" s="225" t="s">
        <v>1</v>
      </c>
      <c r="N168" s="226" t="s">
        <v>39</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153</v>
      </c>
      <c r="AT168" s="229" t="s">
        <v>148</v>
      </c>
      <c r="AU168" s="229" t="s">
        <v>97</v>
      </c>
      <c r="AY168" s="17" t="s">
        <v>145</v>
      </c>
      <c r="BE168" s="230">
        <f>IF(N168="základní",J168,0)</f>
        <v>0</v>
      </c>
      <c r="BF168" s="230">
        <f>IF(N168="snížená",J168,0)</f>
        <v>0</v>
      </c>
      <c r="BG168" s="230">
        <f>IF(N168="zákl. přenesená",J168,0)</f>
        <v>0</v>
      </c>
      <c r="BH168" s="230">
        <f>IF(N168="sníž. přenesená",J168,0)</f>
        <v>0</v>
      </c>
      <c r="BI168" s="230">
        <f>IF(N168="nulová",J168,0)</f>
        <v>0</v>
      </c>
      <c r="BJ168" s="17" t="s">
        <v>97</v>
      </c>
      <c r="BK168" s="230">
        <f>ROUND(I168*H168,2)</f>
        <v>0</v>
      </c>
      <c r="BL168" s="17" t="s">
        <v>153</v>
      </c>
      <c r="BM168" s="229" t="s">
        <v>204</v>
      </c>
    </row>
    <row r="169" s="2" customFormat="1" ht="37.8" customHeight="1">
      <c r="A169" s="38"/>
      <c r="B169" s="39"/>
      <c r="C169" s="218" t="s">
        <v>205</v>
      </c>
      <c r="D169" s="218" t="s">
        <v>148</v>
      </c>
      <c r="E169" s="219" t="s">
        <v>206</v>
      </c>
      <c r="F169" s="220" t="s">
        <v>207</v>
      </c>
      <c r="G169" s="221" t="s">
        <v>203</v>
      </c>
      <c r="H169" s="222">
        <v>14</v>
      </c>
      <c r="I169" s="223"/>
      <c r="J169" s="224">
        <f>ROUND(I169*H169,2)</f>
        <v>0</v>
      </c>
      <c r="K169" s="220" t="s">
        <v>152</v>
      </c>
      <c r="L169" s="44"/>
      <c r="M169" s="225" t="s">
        <v>1</v>
      </c>
      <c r="N169" s="226" t="s">
        <v>39</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153</v>
      </c>
      <c r="AT169" s="229" t="s">
        <v>148</v>
      </c>
      <c r="AU169" s="229" t="s">
        <v>97</v>
      </c>
      <c r="AY169" s="17" t="s">
        <v>145</v>
      </c>
      <c r="BE169" s="230">
        <f>IF(N169="základní",J169,0)</f>
        <v>0</v>
      </c>
      <c r="BF169" s="230">
        <f>IF(N169="snížená",J169,0)</f>
        <v>0</v>
      </c>
      <c r="BG169" s="230">
        <f>IF(N169="zákl. přenesená",J169,0)</f>
        <v>0</v>
      </c>
      <c r="BH169" s="230">
        <f>IF(N169="sníž. přenesená",J169,0)</f>
        <v>0</v>
      </c>
      <c r="BI169" s="230">
        <f>IF(N169="nulová",J169,0)</f>
        <v>0</v>
      </c>
      <c r="BJ169" s="17" t="s">
        <v>97</v>
      </c>
      <c r="BK169" s="230">
        <f>ROUND(I169*H169,2)</f>
        <v>0</v>
      </c>
      <c r="BL169" s="17" t="s">
        <v>153</v>
      </c>
      <c r="BM169" s="229" t="s">
        <v>208</v>
      </c>
    </row>
    <row r="170" s="14" customFormat="1">
      <c r="A170" s="14"/>
      <c r="B170" s="242"/>
      <c r="C170" s="243"/>
      <c r="D170" s="233" t="s">
        <v>154</v>
      </c>
      <c r="E170" s="244" t="s">
        <v>1</v>
      </c>
      <c r="F170" s="245" t="s">
        <v>209</v>
      </c>
      <c r="G170" s="243"/>
      <c r="H170" s="246">
        <v>14</v>
      </c>
      <c r="I170" s="247"/>
      <c r="J170" s="243"/>
      <c r="K170" s="243"/>
      <c r="L170" s="248"/>
      <c r="M170" s="249"/>
      <c r="N170" s="250"/>
      <c r="O170" s="250"/>
      <c r="P170" s="250"/>
      <c r="Q170" s="250"/>
      <c r="R170" s="250"/>
      <c r="S170" s="250"/>
      <c r="T170" s="251"/>
      <c r="U170" s="14"/>
      <c r="V170" s="14"/>
      <c r="W170" s="14"/>
      <c r="X170" s="14"/>
      <c r="Y170" s="14"/>
      <c r="Z170" s="14"/>
      <c r="AA170" s="14"/>
      <c r="AB170" s="14"/>
      <c r="AC170" s="14"/>
      <c r="AD170" s="14"/>
      <c r="AE170" s="14"/>
      <c r="AT170" s="252" t="s">
        <v>154</v>
      </c>
      <c r="AU170" s="252" t="s">
        <v>97</v>
      </c>
      <c r="AV170" s="14" t="s">
        <v>97</v>
      </c>
      <c r="AW170" s="14" t="s">
        <v>30</v>
      </c>
      <c r="AX170" s="14" t="s">
        <v>73</v>
      </c>
      <c r="AY170" s="252" t="s">
        <v>145</v>
      </c>
    </row>
    <row r="171" s="15" customFormat="1">
      <c r="A171" s="15"/>
      <c r="B171" s="253"/>
      <c r="C171" s="254"/>
      <c r="D171" s="233" t="s">
        <v>154</v>
      </c>
      <c r="E171" s="255" t="s">
        <v>1</v>
      </c>
      <c r="F171" s="256" t="s">
        <v>157</v>
      </c>
      <c r="G171" s="254"/>
      <c r="H171" s="257">
        <v>14</v>
      </c>
      <c r="I171" s="258"/>
      <c r="J171" s="254"/>
      <c r="K171" s="254"/>
      <c r="L171" s="259"/>
      <c r="M171" s="260"/>
      <c r="N171" s="261"/>
      <c r="O171" s="261"/>
      <c r="P171" s="261"/>
      <c r="Q171" s="261"/>
      <c r="R171" s="261"/>
      <c r="S171" s="261"/>
      <c r="T171" s="262"/>
      <c r="U171" s="15"/>
      <c r="V171" s="15"/>
      <c r="W171" s="15"/>
      <c r="X171" s="15"/>
      <c r="Y171" s="15"/>
      <c r="Z171" s="15"/>
      <c r="AA171" s="15"/>
      <c r="AB171" s="15"/>
      <c r="AC171" s="15"/>
      <c r="AD171" s="15"/>
      <c r="AE171" s="15"/>
      <c r="AT171" s="263" t="s">
        <v>154</v>
      </c>
      <c r="AU171" s="263" t="s">
        <v>97</v>
      </c>
      <c r="AV171" s="15" t="s">
        <v>153</v>
      </c>
      <c r="AW171" s="15" t="s">
        <v>30</v>
      </c>
      <c r="AX171" s="15" t="s">
        <v>80</v>
      </c>
      <c r="AY171" s="263" t="s">
        <v>145</v>
      </c>
    </row>
    <row r="172" s="2" customFormat="1" ht="33" customHeight="1">
      <c r="A172" s="38"/>
      <c r="B172" s="39"/>
      <c r="C172" s="218" t="s">
        <v>8</v>
      </c>
      <c r="D172" s="218" t="s">
        <v>148</v>
      </c>
      <c r="E172" s="219" t="s">
        <v>210</v>
      </c>
      <c r="F172" s="220" t="s">
        <v>211</v>
      </c>
      <c r="G172" s="221" t="s">
        <v>203</v>
      </c>
      <c r="H172" s="222">
        <v>1</v>
      </c>
      <c r="I172" s="223"/>
      <c r="J172" s="224">
        <f>ROUND(I172*H172,2)</f>
        <v>0</v>
      </c>
      <c r="K172" s="220" t="s">
        <v>152</v>
      </c>
      <c r="L172" s="44"/>
      <c r="M172" s="225" t="s">
        <v>1</v>
      </c>
      <c r="N172" s="226" t="s">
        <v>39</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153</v>
      </c>
      <c r="AT172" s="229" t="s">
        <v>148</v>
      </c>
      <c r="AU172" s="229" t="s">
        <v>97</v>
      </c>
      <c r="AY172" s="17" t="s">
        <v>145</v>
      </c>
      <c r="BE172" s="230">
        <f>IF(N172="základní",J172,0)</f>
        <v>0</v>
      </c>
      <c r="BF172" s="230">
        <f>IF(N172="snížená",J172,0)</f>
        <v>0</v>
      </c>
      <c r="BG172" s="230">
        <f>IF(N172="zákl. přenesená",J172,0)</f>
        <v>0</v>
      </c>
      <c r="BH172" s="230">
        <f>IF(N172="sníž. přenesená",J172,0)</f>
        <v>0</v>
      </c>
      <c r="BI172" s="230">
        <f>IF(N172="nulová",J172,0)</f>
        <v>0</v>
      </c>
      <c r="BJ172" s="17" t="s">
        <v>97</v>
      </c>
      <c r="BK172" s="230">
        <f>ROUND(I172*H172,2)</f>
        <v>0</v>
      </c>
      <c r="BL172" s="17" t="s">
        <v>153</v>
      </c>
      <c r="BM172" s="229" t="s">
        <v>212</v>
      </c>
    </row>
    <row r="173" s="12" customFormat="1" ht="22.8" customHeight="1">
      <c r="A173" s="12"/>
      <c r="B173" s="202"/>
      <c r="C173" s="203"/>
      <c r="D173" s="204" t="s">
        <v>72</v>
      </c>
      <c r="E173" s="216" t="s">
        <v>213</v>
      </c>
      <c r="F173" s="216" t="s">
        <v>214</v>
      </c>
      <c r="G173" s="203"/>
      <c r="H173" s="203"/>
      <c r="I173" s="206"/>
      <c r="J173" s="217">
        <f>BK173</f>
        <v>0</v>
      </c>
      <c r="K173" s="203"/>
      <c r="L173" s="208"/>
      <c r="M173" s="209"/>
      <c r="N173" s="210"/>
      <c r="O173" s="210"/>
      <c r="P173" s="211">
        <f>SUM(P174:P176)</f>
        <v>0</v>
      </c>
      <c r="Q173" s="210"/>
      <c r="R173" s="211">
        <f>SUM(R174:R176)</f>
        <v>0</v>
      </c>
      <c r="S173" s="210"/>
      <c r="T173" s="212">
        <f>SUM(T174:T176)</f>
        <v>0</v>
      </c>
      <c r="U173" s="12"/>
      <c r="V173" s="12"/>
      <c r="W173" s="12"/>
      <c r="X173" s="12"/>
      <c r="Y173" s="12"/>
      <c r="Z173" s="12"/>
      <c r="AA173" s="12"/>
      <c r="AB173" s="12"/>
      <c r="AC173" s="12"/>
      <c r="AD173" s="12"/>
      <c r="AE173" s="12"/>
      <c r="AR173" s="213" t="s">
        <v>80</v>
      </c>
      <c r="AT173" s="214" t="s">
        <v>72</v>
      </c>
      <c r="AU173" s="214" t="s">
        <v>80</v>
      </c>
      <c r="AY173" s="213" t="s">
        <v>145</v>
      </c>
      <c r="BK173" s="215">
        <f>SUM(BK174:BK176)</f>
        <v>0</v>
      </c>
    </row>
    <row r="174" s="2" customFormat="1" ht="37.8" customHeight="1">
      <c r="A174" s="38"/>
      <c r="B174" s="39"/>
      <c r="C174" s="218" t="s">
        <v>215</v>
      </c>
      <c r="D174" s="218" t="s">
        <v>148</v>
      </c>
      <c r="E174" s="219" t="s">
        <v>216</v>
      </c>
      <c r="F174" s="220" t="s">
        <v>217</v>
      </c>
      <c r="G174" s="221" t="s">
        <v>151</v>
      </c>
      <c r="H174" s="222">
        <v>86.400000000000006</v>
      </c>
      <c r="I174" s="223"/>
      <c r="J174" s="224">
        <f>ROUND(I174*H174,2)</f>
        <v>0</v>
      </c>
      <c r="K174" s="220" t="s">
        <v>152</v>
      </c>
      <c r="L174" s="44"/>
      <c r="M174" s="225" t="s">
        <v>1</v>
      </c>
      <c r="N174" s="226" t="s">
        <v>39</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153</v>
      </c>
      <c r="AT174" s="229" t="s">
        <v>148</v>
      </c>
      <c r="AU174" s="229" t="s">
        <v>97</v>
      </c>
      <c r="AY174" s="17" t="s">
        <v>145</v>
      </c>
      <c r="BE174" s="230">
        <f>IF(N174="základní",J174,0)</f>
        <v>0</v>
      </c>
      <c r="BF174" s="230">
        <f>IF(N174="snížená",J174,0)</f>
        <v>0</v>
      </c>
      <c r="BG174" s="230">
        <f>IF(N174="zákl. přenesená",J174,0)</f>
        <v>0</v>
      </c>
      <c r="BH174" s="230">
        <f>IF(N174="sníž. přenesená",J174,0)</f>
        <v>0</v>
      </c>
      <c r="BI174" s="230">
        <f>IF(N174="nulová",J174,0)</f>
        <v>0</v>
      </c>
      <c r="BJ174" s="17" t="s">
        <v>97</v>
      </c>
      <c r="BK174" s="230">
        <f>ROUND(I174*H174,2)</f>
        <v>0</v>
      </c>
      <c r="BL174" s="17" t="s">
        <v>153</v>
      </c>
      <c r="BM174" s="229" t="s">
        <v>218</v>
      </c>
    </row>
    <row r="175" s="14" customFormat="1">
      <c r="A175" s="14"/>
      <c r="B175" s="242"/>
      <c r="C175" s="243"/>
      <c r="D175" s="233" t="s">
        <v>154</v>
      </c>
      <c r="E175" s="244" t="s">
        <v>1</v>
      </c>
      <c r="F175" s="245" t="s">
        <v>219</v>
      </c>
      <c r="G175" s="243"/>
      <c r="H175" s="246">
        <v>86.400000000000006</v>
      </c>
      <c r="I175" s="247"/>
      <c r="J175" s="243"/>
      <c r="K175" s="243"/>
      <c r="L175" s="248"/>
      <c r="M175" s="249"/>
      <c r="N175" s="250"/>
      <c r="O175" s="250"/>
      <c r="P175" s="250"/>
      <c r="Q175" s="250"/>
      <c r="R175" s="250"/>
      <c r="S175" s="250"/>
      <c r="T175" s="251"/>
      <c r="U175" s="14"/>
      <c r="V175" s="14"/>
      <c r="W175" s="14"/>
      <c r="X175" s="14"/>
      <c r="Y175" s="14"/>
      <c r="Z175" s="14"/>
      <c r="AA175" s="14"/>
      <c r="AB175" s="14"/>
      <c r="AC175" s="14"/>
      <c r="AD175" s="14"/>
      <c r="AE175" s="14"/>
      <c r="AT175" s="252" t="s">
        <v>154</v>
      </c>
      <c r="AU175" s="252" t="s">
        <v>97</v>
      </c>
      <c r="AV175" s="14" t="s">
        <v>97</v>
      </c>
      <c r="AW175" s="14" t="s">
        <v>30</v>
      </c>
      <c r="AX175" s="14" t="s">
        <v>73</v>
      </c>
      <c r="AY175" s="252" t="s">
        <v>145</v>
      </c>
    </row>
    <row r="176" s="15" customFormat="1">
      <c r="A176" s="15"/>
      <c r="B176" s="253"/>
      <c r="C176" s="254"/>
      <c r="D176" s="233" t="s">
        <v>154</v>
      </c>
      <c r="E176" s="255" t="s">
        <v>1</v>
      </c>
      <c r="F176" s="256" t="s">
        <v>157</v>
      </c>
      <c r="G176" s="254"/>
      <c r="H176" s="257">
        <v>86.400000000000006</v>
      </c>
      <c r="I176" s="258"/>
      <c r="J176" s="254"/>
      <c r="K176" s="254"/>
      <c r="L176" s="259"/>
      <c r="M176" s="260"/>
      <c r="N176" s="261"/>
      <c r="O176" s="261"/>
      <c r="P176" s="261"/>
      <c r="Q176" s="261"/>
      <c r="R176" s="261"/>
      <c r="S176" s="261"/>
      <c r="T176" s="262"/>
      <c r="U176" s="15"/>
      <c r="V176" s="15"/>
      <c r="W176" s="15"/>
      <c r="X176" s="15"/>
      <c r="Y176" s="15"/>
      <c r="Z176" s="15"/>
      <c r="AA176" s="15"/>
      <c r="AB176" s="15"/>
      <c r="AC176" s="15"/>
      <c r="AD176" s="15"/>
      <c r="AE176" s="15"/>
      <c r="AT176" s="263" t="s">
        <v>154</v>
      </c>
      <c r="AU176" s="263" t="s">
        <v>97</v>
      </c>
      <c r="AV176" s="15" t="s">
        <v>153</v>
      </c>
      <c r="AW176" s="15" t="s">
        <v>30</v>
      </c>
      <c r="AX176" s="15" t="s">
        <v>80</v>
      </c>
      <c r="AY176" s="263" t="s">
        <v>145</v>
      </c>
    </row>
    <row r="177" s="12" customFormat="1" ht="22.8" customHeight="1">
      <c r="A177" s="12"/>
      <c r="B177" s="202"/>
      <c r="C177" s="203"/>
      <c r="D177" s="204" t="s">
        <v>72</v>
      </c>
      <c r="E177" s="216" t="s">
        <v>220</v>
      </c>
      <c r="F177" s="216" t="s">
        <v>221</v>
      </c>
      <c r="G177" s="203"/>
      <c r="H177" s="203"/>
      <c r="I177" s="206"/>
      <c r="J177" s="217">
        <f>BK177</f>
        <v>0</v>
      </c>
      <c r="K177" s="203"/>
      <c r="L177" s="208"/>
      <c r="M177" s="209"/>
      <c r="N177" s="210"/>
      <c r="O177" s="210"/>
      <c r="P177" s="211">
        <f>SUM(P178:P182)</f>
        <v>0</v>
      </c>
      <c r="Q177" s="210"/>
      <c r="R177" s="211">
        <f>SUM(R178:R182)</f>
        <v>0</v>
      </c>
      <c r="S177" s="210"/>
      <c r="T177" s="212">
        <f>SUM(T178:T182)</f>
        <v>0</v>
      </c>
      <c r="U177" s="12"/>
      <c r="V177" s="12"/>
      <c r="W177" s="12"/>
      <c r="X177" s="12"/>
      <c r="Y177" s="12"/>
      <c r="Z177" s="12"/>
      <c r="AA177" s="12"/>
      <c r="AB177" s="12"/>
      <c r="AC177" s="12"/>
      <c r="AD177" s="12"/>
      <c r="AE177" s="12"/>
      <c r="AR177" s="213" t="s">
        <v>80</v>
      </c>
      <c r="AT177" s="214" t="s">
        <v>72</v>
      </c>
      <c r="AU177" s="214" t="s">
        <v>80</v>
      </c>
      <c r="AY177" s="213" t="s">
        <v>145</v>
      </c>
      <c r="BK177" s="215">
        <f>SUM(BK178:BK182)</f>
        <v>0</v>
      </c>
    </row>
    <row r="178" s="2" customFormat="1" ht="37.8" customHeight="1">
      <c r="A178" s="38"/>
      <c r="B178" s="39"/>
      <c r="C178" s="218" t="s">
        <v>190</v>
      </c>
      <c r="D178" s="218" t="s">
        <v>148</v>
      </c>
      <c r="E178" s="219" t="s">
        <v>222</v>
      </c>
      <c r="F178" s="220" t="s">
        <v>223</v>
      </c>
      <c r="G178" s="221" t="s">
        <v>151</v>
      </c>
      <c r="H178" s="222">
        <v>9.8979999999999997</v>
      </c>
      <c r="I178" s="223"/>
      <c r="J178" s="224">
        <f>ROUND(I178*H178,2)</f>
        <v>0</v>
      </c>
      <c r="K178" s="220" t="s">
        <v>152</v>
      </c>
      <c r="L178" s="44"/>
      <c r="M178" s="225" t="s">
        <v>1</v>
      </c>
      <c r="N178" s="226" t="s">
        <v>39</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153</v>
      </c>
      <c r="AT178" s="229" t="s">
        <v>148</v>
      </c>
      <c r="AU178" s="229" t="s">
        <v>97</v>
      </c>
      <c r="AY178" s="17" t="s">
        <v>145</v>
      </c>
      <c r="BE178" s="230">
        <f>IF(N178="základní",J178,0)</f>
        <v>0</v>
      </c>
      <c r="BF178" s="230">
        <f>IF(N178="snížená",J178,0)</f>
        <v>0</v>
      </c>
      <c r="BG178" s="230">
        <f>IF(N178="zákl. přenesená",J178,0)</f>
        <v>0</v>
      </c>
      <c r="BH178" s="230">
        <f>IF(N178="sníž. přenesená",J178,0)</f>
        <v>0</v>
      </c>
      <c r="BI178" s="230">
        <f>IF(N178="nulová",J178,0)</f>
        <v>0</v>
      </c>
      <c r="BJ178" s="17" t="s">
        <v>97</v>
      </c>
      <c r="BK178" s="230">
        <f>ROUND(I178*H178,2)</f>
        <v>0</v>
      </c>
      <c r="BL178" s="17" t="s">
        <v>153</v>
      </c>
      <c r="BM178" s="229" t="s">
        <v>224</v>
      </c>
    </row>
    <row r="179" s="14" customFormat="1">
      <c r="A179" s="14"/>
      <c r="B179" s="242"/>
      <c r="C179" s="243"/>
      <c r="D179" s="233" t="s">
        <v>154</v>
      </c>
      <c r="E179" s="244" t="s">
        <v>1</v>
      </c>
      <c r="F179" s="245" t="s">
        <v>225</v>
      </c>
      <c r="G179" s="243"/>
      <c r="H179" s="246">
        <v>6.0599999999999996</v>
      </c>
      <c r="I179" s="247"/>
      <c r="J179" s="243"/>
      <c r="K179" s="243"/>
      <c r="L179" s="248"/>
      <c r="M179" s="249"/>
      <c r="N179" s="250"/>
      <c r="O179" s="250"/>
      <c r="P179" s="250"/>
      <c r="Q179" s="250"/>
      <c r="R179" s="250"/>
      <c r="S179" s="250"/>
      <c r="T179" s="251"/>
      <c r="U179" s="14"/>
      <c r="V179" s="14"/>
      <c r="W179" s="14"/>
      <c r="X179" s="14"/>
      <c r="Y179" s="14"/>
      <c r="Z179" s="14"/>
      <c r="AA179" s="14"/>
      <c r="AB179" s="14"/>
      <c r="AC179" s="14"/>
      <c r="AD179" s="14"/>
      <c r="AE179" s="14"/>
      <c r="AT179" s="252" t="s">
        <v>154</v>
      </c>
      <c r="AU179" s="252" t="s">
        <v>97</v>
      </c>
      <c r="AV179" s="14" t="s">
        <v>97</v>
      </c>
      <c r="AW179" s="14" t="s">
        <v>30</v>
      </c>
      <c r="AX179" s="14" t="s">
        <v>73</v>
      </c>
      <c r="AY179" s="252" t="s">
        <v>145</v>
      </c>
    </row>
    <row r="180" s="14" customFormat="1">
      <c r="A180" s="14"/>
      <c r="B180" s="242"/>
      <c r="C180" s="243"/>
      <c r="D180" s="233" t="s">
        <v>154</v>
      </c>
      <c r="E180" s="244" t="s">
        <v>1</v>
      </c>
      <c r="F180" s="245" t="s">
        <v>226</v>
      </c>
      <c r="G180" s="243"/>
      <c r="H180" s="246">
        <v>2.4239999999999999</v>
      </c>
      <c r="I180" s="247"/>
      <c r="J180" s="243"/>
      <c r="K180" s="243"/>
      <c r="L180" s="248"/>
      <c r="M180" s="249"/>
      <c r="N180" s="250"/>
      <c r="O180" s="250"/>
      <c r="P180" s="250"/>
      <c r="Q180" s="250"/>
      <c r="R180" s="250"/>
      <c r="S180" s="250"/>
      <c r="T180" s="251"/>
      <c r="U180" s="14"/>
      <c r="V180" s="14"/>
      <c r="W180" s="14"/>
      <c r="X180" s="14"/>
      <c r="Y180" s="14"/>
      <c r="Z180" s="14"/>
      <c r="AA180" s="14"/>
      <c r="AB180" s="14"/>
      <c r="AC180" s="14"/>
      <c r="AD180" s="14"/>
      <c r="AE180" s="14"/>
      <c r="AT180" s="252" t="s">
        <v>154</v>
      </c>
      <c r="AU180" s="252" t="s">
        <v>97</v>
      </c>
      <c r="AV180" s="14" t="s">
        <v>97</v>
      </c>
      <c r="AW180" s="14" t="s">
        <v>30</v>
      </c>
      <c r="AX180" s="14" t="s">
        <v>73</v>
      </c>
      <c r="AY180" s="252" t="s">
        <v>145</v>
      </c>
    </row>
    <row r="181" s="14" customFormat="1">
      <c r="A181" s="14"/>
      <c r="B181" s="242"/>
      <c r="C181" s="243"/>
      <c r="D181" s="233" t="s">
        <v>154</v>
      </c>
      <c r="E181" s="244" t="s">
        <v>1</v>
      </c>
      <c r="F181" s="245" t="s">
        <v>227</v>
      </c>
      <c r="G181" s="243"/>
      <c r="H181" s="246">
        <v>1.4139999999999999</v>
      </c>
      <c r="I181" s="247"/>
      <c r="J181" s="243"/>
      <c r="K181" s="243"/>
      <c r="L181" s="248"/>
      <c r="M181" s="249"/>
      <c r="N181" s="250"/>
      <c r="O181" s="250"/>
      <c r="P181" s="250"/>
      <c r="Q181" s="250"/>
      <c r="R181" s="250"/>
      <c r="S181" s="250"/>
      <c r="T181" s="251"/>
      <c r="U181" s="14"/>
      <c r="V181" s="14"/>
      <c r="W181" s="14"/>
      <c r="X181" s="14"/>
      <c r="Y181" s="14"/>
      <c r="Z181" s="14"/>
      <c r="AA181" s="14"/>
      <c r="AB181" s="14"/>
      <c r="AC181" s="14"/>
      <c r="AD181" s="14"/>
      <c r="AE181" s="14"/>
      <c r="AT181" s="252" t="s">
        <v>154</v>
      </c>
      <c r="AU181" s="252" t="s">
        <v>97</v>
      </c>
      <c r="AV181" s="14" t="s">
        <v>97</v>
      </c>
      <c r="AW181" s="14" t="s">
        <v>30</v>
      </c>
      <c r="AX181" s="14" t="s">
        <v>73</v>
      </c>
      <c r="AY181" s="252" t="s">
        <v>145</v>
      </c>
    </row>
    <row r="182" s="15" customFormat="1">
      <c r="A182" s="15"/>
      <c r="B182" s="253"/>
      <c r="C182" s="254"/>
      <c r="D182" s="233" t="s">
        <v>154</v>
      </c>
      <c r="E182" s="255" t="s">
        <v>1</v>
      </c>
      <c r="F182" s="256" t="s">
        <v>157</v>
      </c>
      <c r="G182" s="254"/>
      <c r="H182" s="257">
        <v>9.8979999999999997</v>
      </c>
      <c r="I182" s="258"/>
      <c r="J182" s="254"/>
      <c r="K182" s="254"/>
      <c r="L182" s="259"/>
      <c r="M182" s="260"/>
      <c r="N182" s="261"/>
      <c r="O182" s="261"/>
      <c r="P182" s="261"/>
      <c r="Q182" s="261"/>
      <c r="R182" s="261"/>
      <c r="S182" s="261"/>
      <c r="T182" s="262"/>
      <c r="U182" s="15"/>
      <c r="V182" s="15"/>
      <c r="W182" s="15"/>
      <c r="X182" s="15"/>
      <c r="Y182" s="15"/>
      <c r="Z182" s="15"/>
      <c r="AA182" s="15"/>
      <c r="AB182" s="15"/>
      <c r="AC182" s="15"/>
      <c r="AD182" s="15"/>
      <c r="AE182" s="15"/>
      <c r="AT182" s="263" t="s">
        <v>154</v>
      </c>
      <c r="AU182" s="263" t="s">
        <v>97</v>
      </c>
      <c r="AV182" s="15" t="s">
        <v>153</v>
      </c>
      <c r="AW182" s="15" t="s">
        <v>30</v>
      </c>
      <c r="AX182" s="15" t="s">
        <v>80</v>
      </c>
      <c r="AY182" s="263" t="s">
        <v>145</v>
      </c>
    </row>
    <row r="183" s="12" customFormat="1" ht="22.8" customHeight="1">
      <c r="A183" s="12"/>
      <c r="B183" s="202"/>
      <c r="C183" s="203"/>
      <c r="D183" s="204" t="s">
        <v>72</v>
      </c>
      <c r="E183" s="216" t="s">
        <v>228</v>
      </c>
      <c r="F183" s="216" t="s">
        <v>229</v>
      </c>
      <c r="G183" s="203"/>
      <c r="H183" s="203"/>
      <c r="I183" s="206"/>
      <c r="J183" s="217">
        <f>BK183</f>
        <v>0</v>
      </c>
      <c r="K183" s="203"/>
      <c r="L183" s="208"/>
      <c r="M183" s="209"/>
      <c r="N183" s="210"/>
      <c r="O183" s="210"/>
      <c r="P183" s="211">
        <f>P184</f>
        <v>0</v>
      </c>
      <c r="Q183" s="210"/>
      <c r="R183" s="211">
        <f>R184</f>
        <v>0</v>
      </c>
      <c r="S183" s="210"/>
      <c r="T183" s="212">
        <f>T184</f>
        <v>0</v>
      </c>
      <c r="U183" s="12"/>
      <c r="V183" s="12"/>
      <c r="W183" s="12"/>
      <c r="X183" s="12"/>
      <c r="Y183" s="12"/>
      <c r="Z183" s="12"/>
      <c r="AA183" s="12"/>
      <c r="AB183" s="12"/>
      <c r="AC183" s="12"/>
      <c r="AD183" s="12"/>
      <c r="AE183" s="12"/>
      <c r="AR183" s="213" t="s">
        <v>80</v>
      </c>
      <c r="AT183" s="214" t="s">
        <v>72</v>
      </c>
      <c r="AU183" s="214" t="s">
        <v>80</v>
      </c>
      <c r="AY183" s="213" t="s">
        <v>145</v>
      </c>
      <c r="BK183" s="215">
        <f>BK184</f>
        <v>0</v>
      </c>
    </row>
    <row r="184" s="2" customFormat="1" ht="37.8" customHeight="1">
      <c r="A184" s="38"/>
      <c r="B184" s="39"/>
      <c r="C184" s="218" t="s">
        <v>230</v>
      </c>
      <c r="D184" s="218" t="s">
        <v>148</v>
      </c>
      <c r="E184" s="219" t="s">
        <v>231</v>
      </c>
      <c r="F184" s="220" t="s">
        <v>232</v>
      </c>
      <c r="G184" s="221" t="s">
        <v>233</v>
      </c>
      <c r="H184" s="222">
        <v>3.6619999999999999</v>
      </c>
      <c r="I184" s="223"/>
      <c r="J184" s="224">
        <f>ROUND(I184*H184,2)</f>
        <v>0</v>
      </c>
      <c r="K184" s="220" t="s">
        <v>152</v>
      </c>
      <c r="L184" s="44"/>
      <c r="M184" s="225" t="s">
        <v>1</v>
      </c>
      <c r="N184" s="226" t="s">
        <v>39</v>
      </c>
      <c r="O184" s="91"/>
      <c r="P184" s="227">
        <f>O184*H184</f>
        <v>0</v>
      </c>
      <c r="Q184" s="227">
        <v>0</v>
      </c>
      <c r="R184" s="227">
        <f>Q184*H184</f>
        <v>0</v>
      </c>
      <c r="S184" s="227">
        <v>0</v>
      </c>
      <c r="T184" s="228">
        <f>S184*H184</f>
        <v>0</v>
      </c>
      <c r="U184" s="38"/>
      <c r="V184" s="38"/>
      <c r="W184" s="38"/>
      <c r="X184" s="38"/>
      <c r="Y184" s="38"/>
      <c r="Z184" s="38"/>
      <c r="AA184" s="38"/>
      <c r="AB184" s="38"/>
      <c r="AC184" s="38"/>
      <c r="AD184" s="38"/>
      <c r="AE184" s="38"/>
      <c r="AR184" s="229" t="s">
        <v>153</v>
      </c>
      <c r="AT184" s="229" t="s">
        <v>148</v>
      </c>
      <c r="AU184" s="229" t="s">
        <v>97</v>
      </c>
      <c r="AY184" s="17" t="s">
        <v>145</v>
      </c>
      <c r="BE184" s="230">
        <f>IF(N184="základní",J184,0)</f>
        <v>0</v>
      </c>
      <c r="BF184" s="230">
        <f>IF(N184="snížená",J184,0)</f>
        <v>0</v>
      </c>
      <c r="BG184" s="230">
        <f>IF(N184="zákl. přenesená",J184,0)</f>
        <v>0</v>
      </c>
      <c r="BH184" s="230">
        <f>IF(N184="sníž. přenesená",J184,0)</f>
        <v>0</v>
      </c>
      <c r="BI184" s="230">
        <f>IF(N184="nulová",J184,0)</f>
        <v>0</v>
      </c>
      <c r="BJ184" s="17" t="s">
        <v>97</v>
      </c>
      <c r="BK184" s="230">
        <f>ROUND(I184*H184,2)</f>
        <v>0</v>
      </c>
      <c r="BL184" s="17" t="s">
        <v>153</v>
      </c>
      <c r="BM184" s="229" t="s">
        <v>234</v>
      </c>
    </row>
    <row r="185" s="12" customFormat="1" ht="22.8" customHeight="1">
      <c r="A185" s="12"/>
      <c r="B185" s="202"/>
      <c r="C185" s="203"/>
      <c r="D185" s="204" t="s">
        <v>72</v>
      </c>
      <c r="E185" s="216" t="s">
        <v>235</v>
      </c>
      <c r="F185" s="216" t="s">
        <v>236</v>
      </c>
      <c r="G185" s="203"/>
      <c r="H185" s="203"/>
      <c r="I185" s="206"/>
      <c r="J185" s="217">
        <f>BK185</f>
        <v>0</v>
      </c>
      <c r="K185" s="203"/>
      <c r="L185" s="208"/>
      <c r="M185" s="209"/>
      <c r="N185" s="210"/>
      <c r="O185" s="210"/>
      <c r="P185" s="211">
        <f>P186</f>
        <v>0</v>
      </c>
      <c r="Q185" s="210"/>
      <c r="R185" s="211">
        <f>R186</f>
        <v>0</v>
      </c>
      <c r="S185" s="210"/>
      <c r="T185" s="212">
        <f>T186</f>
        <v>0</v>
      </c>
      <c r="U185" s="12"/>
      <c r="V185" s="12"/>
      <c r="W185" s="12"/>
      <c r="X185" s="12"/>
      <c r="Y185" s="12"/>
      <c r="Z185" s="12"/>
      <c r="AA185" s="12"/>
      <c r="AB185" s="12"/>
      <c r="AC185" s="12"/>
      <c r="AD185" s="12"/>
      <c r="AE185" s="12"/>
      <c r="AR185" s="213" t="s">
        <v>80</v>
      </c>
      <c r="AT185" s="214" t="s">
        <v>72</v>
      </c>
      <c r="AU185" s="214" t="s">
        <v>80</v>
      </c>
      <c r="AY185" s="213" t="s">
        <v>145</v>
      </c>
      <c r="BK185" s="215">
        <f>BK186</f>
        <v>0</v>
      </c>
    </row>
    <row r="186" s="2" customFormat="1" ht="55.5" customHeight="1">
      <c r="A186" s="38"/>
      <c r="B186" s="39"/>
      <c r="C186" s="218" t="s">
        <v>193</v>
      </c>
      <c r="D186" s="218" t="s">
        <v>148</v>
      </c>
      <c r="E186" s="219" t="s">
        <v>237</v>
      </c>
      <c r="F186" s="220" t="s">
        <v>238</v>
      </c>
      <c r="G186" s="221" t="s">
        <v>233</v>
      </c>
      <c r="H186" s="222">
        <v>6.8650000000000002</v>
      </c>
      <c r="I186" s="223"/>
      <c r="J186" s="224">
        <f>ROUND(I186*H186,2)</f>
        <v>0</v>
      </c>
      <c r="K186" s="220" t="s">
        <v>152</v>
      </c>
      <c r="L186" s="44"/>
      <c r="M186" s="225" t="s">
        <v>1</v>
      </c>
      <c r="N186" s="226" t="s">
        <v>39</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153</v>
      </c>
      <c r="AT186" s="229" t="s">
        <v>148</v>
      </c>
      <c r="AU186" s="229" t="s">
        <v>97</v>
      </c>
      <c r="AY186" s="17" t="s">
        <v>145</v>
      </c>
      <c r="BE186" s="230">
        <f>IF(N186="základní",J186,0)</f>
        <v>0</v>
      </c>
      <c r="BF186" s="230">
        <f>IF(N186="snížená",J186,0)</f>
        <v>0</v>
      </c>
      <c r="BG186" s="230">
        <f>IF(N186="zákl. přenesená",J186,0)</f>
        <v>0</v>
      </c>
      <c r="BH186" s="230">
        <f>IF(N186="sníž. přenesená",J186,0)</f>
        <v>0</v>
      </c>
      <c r="BI186" s="230">
        <f>IF(N186="nulová",J186,0)</f>
        <v>0</v>
      </c>
      <c r="BJ186" s="17" t="s">
        <v>97</v>
      </c>
      <c r="BK186" s="230">
        <f>ROUND(I186*H186,2)</f>
        <v>0</v>
      </c>
      <c r="BL186" s="17" t="s">
        <v>153</v>
      </c>
      <c r="BM186" s="229" t="s">
        <v>239</v>
      </c>
    </row>
    <row r="187" s="12" customFormat="1" ht="25.92" customHeight="1">
      <c r="A187" s="12"/>
      <c r="B187" s="202"/>
      <c r="C187" s="203"/>
      <c r="D187" s="204" t="s">
        <v>72</v>
      </c>
      <c r="E187" s="205" t="s">
        <v>240</v>
      </c>
      <c r="F187" s="205" t="s">
        <v>241</v>
      </c>
      <c r="G187" s="203"/>
      <c r="H187" s="203"/>
      <c r="I187" s="206"/>
      <c r="J187" s="207">
        <f>BK187</f>
        <v>0</v>
      </c>
      <c r="K187" s="203"/>
      <c r="L187" s="208"/>
      <c r="M187" s="209"/>
      <c r="N187" s="210"/>
      <c r="O187" s="210"/>
      <c r="P187" s="211">
        <f>P188+P220+P263+P311+P322+P358+P393+P434</f>
        <v>0</v>
      </c>
      <c r="Q187" s="210"/>
      <c r="R187" s="211">
        <f>R188+R220+R263+R311+R322+R358+R393+R434</f>
        <v>0</v>
      </c>
      <c r="S187" s="210"/>
      <c r="T187" s="212">
        <f>T188+T220+T263+T311+T322+T358+T393+T434</f>
        <v>0</v>
      </c>
      <c r="U187" s="12"/>
      <c r="V187" s="12"/>
      <c r="W187" s="12"/>
      <c r="X187" s="12"/>
      <c r="Y187" s="12"/>
      <c r="Z187" s="12"/>
      <c r="AA187" s="12"/>
      <c r="AB187" s="12"/>
      <c r="AC187" s="12"/>
      <c r="AD187" s="12"/>
      <c r="AE187" s="12"/>
      <c r="AR187" s="213" t="s">
        <v>97</v>
      </c>
      <c r="AT187" s="214" t="s">
        <v>72</v>
      </c>
      <c r="AU187" s="214" t="s">
        <v>73</v>
      </c>
      <c r="AY187" s="213" t="s">
        <v>145</v>
      </c>
      <c r="BK187" s="215">
        <f>BK188+BK220+BK263+BK311+BK322+BK358+BK393+BK434</f>
        <v>0</v>
      </c>
    </row>
    <row r="188" s="12" customFormat="1" ht="22.8" customHeight="1">
      <c r="A188" s="12"/>
      <c r="B188" s="202"/>
      <c r="C188" s="203"/>
      <c r="D188" s="204" t="s">
        <v>72</v>
      </c>
      <c r="E188" s="216" t="s">
        <v>242</v>
      </c>
      <c r="F188" s="216" t="s">
        <v>243</v>
      </c>
      <c r="G188" s="203"/>
      <c r="H188" s="203"/>
      <c r="I188" s="206"/>
      <c r="J188" s="217">
        <f>BK188</f>
        <v>0</v>
      </c>
      <c r="K188" s="203"/>
      <c r="L188" s="208"/>
      <c r="M188" s="209"/>
      <c r="N188" s="210"/>
      <c r="O188" s="210"/>
      <c r="P188" s="211">
        <f>SUM(P189:P219)</f>
        <v>0</v>
      </c>
      <c r="Q188" s="210"/>
      <c r="R188" s="211">
        <f>SUM(R189:R219)</f>
        <v>0</v>
      </c>
      <c r="S188" s="210"/>
      <c r="T188" s="212">
        <f>SUM(T189:T219)</f>
        <v>0</v>
      </c>
      <c r="U188" s="12"/>
      <c r="V188" s="12"/>
      <c r="W188" s="12"/>
      <c r="X188" s="12"/>
      <c r="Y188" s="12"/>
      <c r="Z188" s="12"/>
      <c r="AA188" s="12"/>
      <c r="AB188" s="12"/>
      <c r="AC188" s="12"/>
      <c r="AD188" s="12"/>
      <c r="AE188" s="12"/>
      <c r="AR188" s="213" t="s">
        <v>97</v>
      </c>
      <c r="AT188" s="214" t="s">
        <v>72</v>
      </c>
      <c r="AU188" s="214" t="s">
        <v>80</v>
      </c>
      <c r="AY188" s="213" t="s">
        <v>145</v>
      </c>
      <c r="BK188" s="215">
        <f>SUM(BK189:BK219)</f>
        <v>0</v>
      </c>
    </row>
    <row r="189" s="2" customFormat="1" ht="49.05" customHeight="1">
      <c r="A189" s="38"/>
      <c r="B189" s="39"/>
      <c r="C189" s="218" t="s">
        <v>244</v>
      </c>
      <c r="D189" s="218" t="s">
        <v>148</v>
      </c>
      <c r="E189" s="219" t="s">
        <v>245</v>
      </c>
      <c r="F189" s="220" t="s">
        <v>246</v>
      </c>
      <c r="G189" s="221" t="s">
        <v>151</v>
      </c>
      <c r="H189" s="222">
        <v>59</v>
      </c>
      <c r="I189" s="223"/>
      <c r="J189" s="224">
        <f>ROUND(I189*H189,2)</f>
        <v>0</v>
      </c>
      <c r="K189" s="220" t="s">
        <v>152</v>
      </c>
      <c r="L189" s="44"/>
      <c r="M189" s="225" t="s">
        <v>1</v>
      </c>
      <c r="N189" s="226" t="s">
        <v>39</v>
      </c>
      <c r="O189" s="91"/>
      <c r="P189" s="227">
        <f>O189*H189</f>
        <v>0</v>
      </c>
      <c r="Q189" s="227">
        <v>0</v>
      </c>
      <c r="R189" s="227">
        <f>Q189*H189</f>
        <v>0</v>
      </c>
      <c r="S189" s="227">
        <v>0</v>
      </c>
      <c r="T189" s="228">
        <f>S189*H189</f>
        <v>0</v>
      </c>
      <c r="U189" s="38"/>
      <c r="V189" s="38"/>
      <c r="W189" s="38"/>
      <c r="X189" s="38"/>
      <c r="Y189" s="38"/>
      <c r="Z189" s="38"/>
      <c r="AA189" s="38"/>
      <c r="AB189" s="38"/>
      <c r="AC189" s="38"/>
      <c r="AD189" s="38"/>
      <c r="AE189" s="38"/>
      <c r="AR189" s="229" t="s">
        <v>193</v>
      </c>
      <c r="AT189" s="229" t="s">
        <v>148</v>
      </c>
      <c r="AU189" s="229" t="s">
        <v>97</v>
      </c>
      <c r="AY189" s="17" t="s">
        <v>145</v>
      </c>
      <c r="BE189" s="230">
        <f>IF(N189="základní",J189,0)</f>
        <v>0</v>
      </c>
      <c r="BF189" s="230">
        <f>IF(N189="snížená",J189,0)</f>
        <v>0</v>
      </c>
      <c r="BG189" s="230">
        <f>IF(N189="zákl. přenesená",J189,0)</f>
        <v>0</v>
      </c>
      <c r="BH189" s="230">
        <f>IF(N189="sníž. přenesená",J189,0)</f>
        <v>0</v>
      </c>
      <c r="BI189" s="230">
        <f>IF(N189="nulová",J189,0)</f>
        <v>0</v>
      </c>
      <c r="BJ189" s="17" t="s">
        <v>97</v>
      </c>
      <c r="BK189" s="230">
        <f>ROUND(I189*H189,2)</f>
        <v>0</v>
      </c>
      <c r="BL189" s="17" t="s">
        <v>193</v>
      </c>
      <c r="BM189" s="229" t="s">
        <v>247</v>
      </c>
    </row>
    <row r="190" s="14" customFormat="1">
      <c r="A190" s="14"/>
      <c r="B190" s="242"/>
      <c r="C190" s="243"/>
      <c r="D190" s="233" t="s">
        <v>154</v>
      </c>
      <c r="E190" s="244" t="s">
        <v>1</v>
      </c>
      <c r="F190" s="245" t="s">
        <v>248</v>
      </c>
      <c r="G190" s="243"/>
      <c r="H190" s="246">
        <v>41</v>
      </c>
      <c r="I190" s="247"/>
      <c r="J190" s="243"/>
      <c r="K190" s="243"/>
      <c r="L190" s="248"/>
      <c r="M190" s="249"/>
      <c r="N190" s="250"/>
      <c r="O190" s="250"/>
      <c r="P190" s="250"/>
      <c r="Q190" s="250"/>
      <c r="R190" s="250"/>
      <c r="S190" s="250"/>
      <c r="T190" s="251"/>
      <c r="U190" s="14"/>
      <c r="V190" s="14"/>
      <c r="W190" s="14"/>
      <c r="X190" s="14"/>
      <c r="Y190" s="14"/>
      <c r="Z190" s="14"/>
      <c r="AA190" s="14"/>
      <c r="AB190" s="14"/>
      <c r="AC190" s="14"/>
      <c r="AD190" s="14"/>
      <c r="AE190" s="14"/>
      <c r="AT190" s="252" t="s">
        <v>154</v>
      </c>
      <c r="AU190" s="252" t="s">
        <v>97</v>
      </c>
      <c r="AV190" s="14" t="s">
        <v>97</v>
      </c>
      <c r="AW190" s="14" t="s">
        <v>30</v>
      </c>
      <c r="AX190" s="14" t="s">
        <v>73</v>
      </c>
      <c r="AY190" s="252" t="s">
        <v>145</v>
      </c>
    </row>
    <row r="191" s="14" customFormat="1">
      <c r="A191" s="14"/>
      <c r="B191" s="242"/>
      <c r="C191" s="243"/>
      <c r="D191" s="233" t="s">
        <v>154</v>
      </c>
      <c r="E191" s="244" t="s">
        <v>1</v>
      </c>
      <c r="F191" s="245" t="s">
        <v>249</v>
      </c>
      <c r="G191" s="243"/>
      <c r="H191" s="246">
        <v>18</v>
      </c>
      <c r="I191" s="247"/>
      <c r="J191" s="243"/>
      <c r="K191" s="243"/>
      <c r="L191" s="248"/>
      <c r="M191" s="249"/>
      <c r="N191" s="250"/>
      <c r="O191" s="250"/>
      <c r="P191" s="250"/>
      <c r="Q191" s="250"/>
      <c r="R191" s="250"/>
      <c r="S191" s="250"/>
      <c r="T191" s="251"/>
      <c r="U191" s="14"/>
      <c r="V191" s="14"/>
      <c r="W191" s="14"/>
      <c r="X191" s="14"/>
      <c r="Y191" s="14"/>
      <c r="Z191" s="14"/>
      <c r="AA191" s="14"/>
      <c r="AB191" s="14"/>
      <c r="AC191" s="14"/>
      <c r="AD191" s="14"/>
      <c r="AE191" s="14"/>
      <c r="AT191" s="252" t="s">
        <v>154</v>
      </c>
      <c r="AU191" s="252" t="s">
        <v>97</v>
      </c>
      <c r="AV191" s="14" t="s">
        <v>97</v>
      </c>
      <c r="AW191" s="14" t="s">
        <v>30</v>
      </c>
      <c r="AX191" s="14" t="s">
        <v>73</v>
      </c>
      <c r="AY191" s="252" t="s">
        <v>145</v>
      </c>
    </row>
    <row r="192" s="15" customFormat="1">
      <c r="A192" s="15"/>
      <c r="B192" s="253"/>
      <c r="C192" s="254"/>
      <c r="D192" s="233" t="s">
        <v>154</v>
      </c>
      <c r="E192" s="255" t="s">
        <v>1</v>
      </c>
      <c r="F192" s="256" t="s">
        <v>157</v>
      </c>
      <c r="G192" s="254"/>
      <c r="H192" s="257">
        <v>59</v>
      </c>
      <c r="I192" s="258"/>
      <c r="J192" s="254"/>
      <c r="K192" s="254"/>
      <c r="L192" s="259"/>
      <c r="M192" s="260"/>
      <c r="N192" s="261"/>
      <c r="O192" s="261"/>
      <c r="P192" s="261"/>
      <c r="Q192" s="261"/>
      <c r="R192" s="261"/>
      <c r="S192" s="261"/>
      <c r="T192" s="262"/>
      <c r="U192" s="15"/>
      <c r="V192" s="15"/>
      <c r="W192" s="15"/>
      <c r="X192" s="15"/>
      <c r="Y192" s="15"/>
      <c r="Z192" s="15"/>
      <c r="AA192" s="15"/>
      <c r="AB192" s="15"/>
      <c r="AC192" s="15"/>
      <c r="AD192" s="15"/>
      <c r="AE192" s="15"/>
      <c r="AT192" s="263" t="s">
        <v>154</v>
      </c>
      <c r="AU192" s="263" t="s">
        <v>97</v>
      </c>
      <c r="AV192" s="15" t="s">
        <v>153</v>
      </c>
      <c r="AW192" s="15" t="s">
        <v>30</v>
      </c>
      <c r="AX192" s="15" t="s">
        <v>80</v>
      </c>
      <c r="AY192" s="263" t="s">
        <v>145</v>
      </c>
    </row>
    <row r="193" s="2" customFormat="1" ht="55.5" customHeight="1">
      <c r="A193" s="38"/>
      <c r="B193" s="39"/>
      <c r="C193" s="218" t="s">
        <v>199</v>
      </c>
      <c r="D193" s="218" t="s">
        <v>148</v>
      </c>
      <c r="E193" s="219" t="s">
        <v>250</v>
      </c>
      <c r="F193" s="220" t="s">
        <v>251</v>
      </c>
      <c r="G193" s="221" t="s">
        <v>151</v>
      </c>
      <c r="H193" s="222">
        <v>7.2000000000000002</v>
      </c>
      <c r="I193" s="223"/>
      <c r="J193" s="224">
        <f>ROUND(I193*H193,2)</f>
        <v>0</v>
      </c>
      <c r="K193" s="220" t="s">
        <v>152</v>
      </c>
      <c r="L193" s="44"/>
      <c r="M193" s="225" t="s">
        <v>1</v>
      </c>
      <c r="N193" s="226" t="s">
        <v>39</v>
      </c>
      <c r="O193" s="91"/>
      <c r="P193" s="227">
        <f>O193*H193</f>
        <v>0</v>
      </c>
      <c r="Q193" s="227">
        <v>0</v>
      </c>
      <c r="R193" s="227">
        <f>Q193*H193</f>
        <v>0</v>
      </c>
      <c r="S193" s="227">
        <v>0</v>
      </c>
      <c r="T193" s="228">
        <f>S193*H193</f>
        <v>0</v>
      </c>
      <c r="U193" s="38"/>
      <c r="V193" s="38"/>
      <c r="W193" s="38"/>
      <c r="X193" s="38"/>
      <c r="Y193" s="38"/>
      <c r="Z193" s="38"/>
      <c r="AA193" s="38"/>
      <c r="AB193" s="38"/>
      <c r="AC193" s="38"/>
      <c r="AD193" s="38"/>
      <c r="AE193" s="38"/>
      <c r="AR193" s="229" t="s">
        <v>193</v>
      </c>
      <c r="AT193" s="229" t="s">
        <v>148</v>
      </c>
      <c r="AU193" s="229" t="s">
        <v>97</v>
      </c>
      <c r="AY193" s="17" t="s">
        <v>145</v>
      </c>
      <c r="BE193" s="230">
        <f>IF(N193="základní",J193,0)</f>
        <v>0</v>
      </c>
      <c r="BF193" s="230">
        <f>IF(N193="snížená",J193,0)</f>
        <v>0</v>
      </c>
      <c r="BG193" s="230">
        <f>IF(N193="zákl. přenesená",J193,0)</f>
        <v>0</v>
      </c>
      <c r="BH193" s="230">
        <f>IF(N193="sníž. přenesená",J193,0)</f>
        <v>0</v>
      </c>
      <c r="BI193" s="230">
        <f>IF(N193="nulová",J193,0)</f>
        <v>0</v>
      </c>
      <c r="BJ193" s="17" t="s">
        <v>97</v>
      </c>
      <c r="BK193" s="230">
        <f>ROUND(I193*H193,2)</f>
        <v>0</v>
      </c>
      <c r="BL193" s="17" t="s">
        <v>193</v>
      </c>
      <c r="BM193" s="229" t="s">
        <v>252</v>
      </c>
    </row>
    <row r="194" s="14" customFormat="1">
      <c r="A194" s="14"/>
      <c r="B194" s="242"/>
      <c r="C194" s="243"/>
      <c r="D194" s="233" t="s">
        <v>154</v>
      </c>
      <c r="E194" s="244" t="s">
        <v>1</v>
      </c>
      <c r="F194" s="245" t="s">
        <v>253</v>
      </c>
      <c r="G194" s="243"/>
      <c r="H194" s="246">
        <v>7.2000000000000002</v>
      </c>
      <c r="I194" s="247"/>
      <c r="J194" s="243"/>
      <c r="K194" s="243"/>
      <c r="L194" s="248"/>
      <c r="M194" s="249"/>
      <c r="N194" s="250"/>
      <c r="O194" s="250"/>
      <c r="P194" s="250"/>
      <c r="Q194" s="250"/>
      <c r="R194" s="250"/>
      <c r="S194" s="250"/>
      <c r="T194" s="251"/>
      <c r="U194" s="14"/>
      <c r="V194" s="14"/>
      <c r="W194" s="14"/>
      <c r="X194" s="14"/>
      <c r="Y194" s="14"/>
      <c r="Z194" s="14"/>
      <c r="AA194" s="14"/>
      <c r="AB194" s="14"/>
      <c r="AC194" s="14"/>
      <c r="AD194" s="14"/>
      <c r="AE194" s="14"/>
      <c r="AT194" s="252" t="s">
        <v>154</v>
      </c>
      <c r="AU194" s="252" t="s">
        <v>97</v>
      </c>
      <c r="AV194" s="14" t="s">
        <v>97</v>
      </c>
      <c r="AW194" s="14" t="s">
        <v>30</v>
      </c>
      <c r="AX194" s="14" t="s">
        <v>73</v>
      </c>
      <c r="AY194" s="252" t="s">
        <v>145</v>
      </c>
    </row>
    <row r="195" s="15" customFormat="1">
      <c r="A195" s="15"/>
      <c r="B195" s="253"/>
      <c r="C195" s="254"/>
      <c r="D195" s="233" t="s">
        <v>154</v>
      </c>
      <c r="E195" s="255" t="s">
        <v>1</v>
      </c>
      <c r="F195" s="256" t="s">
        <v>157</v>
      </c>
      <c r="G195" s="254"/>
      <c r="H195" s="257">
        <v>7.2000000000000002</v>
      </c>
      <c r="I195" s="258"/>
      <c r="J195" s="254"/>
      <c r="K195" s="254"/>
      <c r="L195" s="259"/>
      <c r="M195" s="260"/>
      <c r="N195" s="261"/>
      <c r="O195" s="261"/>
      <c r="P195" s="261"/>
      <c r="Q195" s="261"/>
      <c r="R195" s="261"/>
      <c r="S195" s="261"/>
      <c r="T195" s="262"/>
      <c r="U195" s="15"/>
      <c r="V195" s="15"/>
      <c r="W195" s="15"/>
      <c r="X195" s="15"/>
      <c r="Y195" s="15"/>
      <c r="Z195" s="15"/>
      <c r="AA195" s="15"/>
      <c r="AB195" s="15"/>
      <c r="AC195" s="15"/>
      <c r="AD195" s="15"/>
      <c r="AE195" s="15"/>
      <c r="AT195" s="263" t="s">
        <v>154</v>
      </c>
      <c r="AU195" s="263" t="s">
        <v>97</v>
      </c>
      <c r="AV195" s="15" t="s">
        <v>153</v>
      </c>
      <c r="AW195" s="15" t="s">
        <v>30</v>
      </c>
      <c r="AX195" s="15" t="s">
        <v>80</v>
      </c>
      <c r="AY195" s="263" t="s">
        <v>145</v>
      </c>
    </row>
    <row r="196" s="2" customFormat="1" ht="44.25" customHeight="1">
      <c r="A196" s="38"/>
      <c r="B196" s="39"/>
      <c r="C196" s="218" t="s">
        <v>254</v>
      </c>
      <c r="D196" s="218" t="s">
        <v>148</v>
      </c>
      <c r="E196" s="219" t="s">
        <v>255</v>
      </c>
      <c r="F196" s="220" t="s">
        <v>256</v>
      </c>
      <c r="G196" s="221" t="s">
        <v>151</v>
      </c>
      <c r="H196" s="222">
        <v>66.200000000000003</v>
      </c>
      <c r="I196" s="223"/>
      <c r="J196" s="224">
        <f>ROUND(I196*H196,2)</f>
        <v>0</v>
      </c>
      <c r="K196" s="220" t="s">
        <v>152</v>
      </c>
      <c r="L196" s="44"/>
      <c r="M196" s="225" t="s">
        <v>1</v>
      </c>
      <c r="N196" s="226" t="s">
        <v>39</v>
      </c>
      <c r="O196" s="91"/>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193</v>
      </c>
      <c r="AT196" s="229" t="s">
        <v>148</v>
      </c>
      <c r="AU196" s="229" t="s">
        <v>97</v>
      </c>
      <c r="AY196" s="17" t="s">
        <v>145</v>
      </c>
      <c r="BE196" s="230">
        <f>IF(N196="základní",J196,0)</f>
        <v>0</v>
      </c>
      <c r="BF196" s="230">
        <f>IF(N196="snížená",J196,0)</f>
        <v>0</v>
      </c>
      <c r="BG196" s="230">
        <f>IF(N196="zákl. přenesená",J196,0)</f>
        <v>0</v>
      </c>
      <c r="BH196" s="230">
        <f>IF(N196="sníž. přenesená",J196,0)</f>
        <v>0</v>
      </c>
      <c r="BI196" s="230">
        <f>IF(N196="nulová",J196,0)</f>
        <v>0</v>
      </c>
      <c r="BJ196" s="17" t="s">
        <v>97</v>
      </c>
      <c r="BK196" s="230">
        <f>ROUND(I196*H196,2)</f>
        <v>0</v>
      </c>
      <c r="BL196" s="17" t="s">
        <v>193</v>
      </c>
      <c r="BM196" s="229" t="s">
        <v>257</v>
      </c>
    </row>
    <row r="197" s="14" customFormat="1">
      <c r="A197" s="14"/>
      <c r="B197" s="242"/>
      <c r="C197" s="243"/>
      <c r="D197" s="233" t="s">
        <v>154</v>
      </c>
      <c r="E197" s="244" t="s">
        <v>1</v>
      </c>
      <c r="F197" s="245" t="s">
        <v>248</v>
      </c>
      <c r="G197" s="243"/>
      <c r="H197" s="246">
        <v>41</v>
      </c>
      <c r="I197" s="247"/>
      <c r="J197" s="243"/>
      <c r="K197" s="243"/>
      <c r="L197" s="248"/>
      <c r="M197" s="249"/>
      <c r="N197" s="250"/>
      <c r="O197" s="250"/>
      <c r="P197" s="250"/>
      <c r="Q197" s="250"/>
      <c r="R197" s="250"/>
      <c r="S197" s="250"/>
      <c r="T197" s="251"/>
      <c r="U197" s="14"/>
      <c r="V197" s="14"/>
      <c r="W197" s="14"/>
      <c r="X197" s="14"/>
      <c r="Y197" s="14"/>
      <c r="Z197" s="14"/>
      <c r="AA197" s="14"/>
      <c r="AB197" s="14"/>
      <c r="AC197" s="14"/>
      <c r="AD197" s="14"/>
      <c r="AE197" s="14"/>
      <c r="AT197" s="252" t="s">
        <v>154</v>
      </c>
      <c r="AU197" s="252" t="s">
        <v>97</v>
      </c>
      <c r="AV197" s="14" t="s">
        <v>97</v>
      </c>
      <c r="AW197" s="14" t="s">
        <v>30</v>
      </c>
      <c r="AX197" s="14" t="s">
        <v>73</v>
      </c>
      <c r="AY197" s="252" t="s">
        <v>145</v>
      </c>
    </row>
    <row r="198" s="14" customFormat="1">
      <c r="A198" s="14"/>
      <c r="B198" s="242"/>
      <c r="C198" s="243"/>
      <c r="D198" s="233" t="s">
        <v>154</v>
      </c>
      <c r="E198" s="244" t="s">
        <v>1</v>
      </c>
      <c r="F198" s="245" t="s">
        <v>258</v>
      </c>
      <c r="G198" s="243"/>
      <c r="H198" s="246">
        <v>18</v>
      </c>
      <c r="I198" s="247"/>
      <c r="J198" s="243"/>
      <c r="K198" s="243"/>
      <c r="L198" s="248"/>
      <c r="M198" s="249"/>
      <c r="N198" s="250"/>
      <c r="O198" s="250"/>
      <c r="P198" s="250"/>
      <c r="Q198" s="250"/>
      <c r="R198" s="250"/>
      <c r="S198" s="250"/>
      <c r="T198" s="251"/>
      <c r="U198" s="14"/>
      <c r="V198" s="14"/>
      <c r="W198" s="14"/>
      <c r="X198" s="14"/>
      <c r="Y198" s="14"/>
      <c r="Z198" s="14"/>
      <c r="AA198" s="14"/>
      <c r="AB198" s="14"/>
      <c r="AC198" s="14"/>
      <c r="AD198" s="14"/>
      <c r="AE198" s="14"/>
      <c r="AT198" s="252" t="s">
        <v>154</v>
      </c>
      <c r="AU198" s="252" t="s">
        <v>97</v>
      </c>
      <c r="AV198" s="14" t="s">
        <v>97</v>
      </c>
      <c r="AW198" s="14" t="s">
        <v>30</v>
      </c>
      <c r="AX198" s="14" t="s">
        <v>73</v>
      </c>
      <c r="AY198" s="252" t="s">
        <v>145</v>
      </c>
    </row>
    <row r="199" s="14" customFormat="1">
      <c r="A199" s="14"/>
      <c r="B199" s="242"/>
      <c r="C199" s="243"/>
      <c r="D199" s="233" t="s">
        <v>154</v>
      </c>
      <c r="E199" s="244" t="s">
        <v>1</v>
      </c>
      <c r="F199" s="245" t="s">
        <v>253</v>
      </c>
      <c r="G199" s="243"/>
      <c r="H199" s="246">
        <v>7.2000000000000002</v>
      </c>
      <c r="I199" s="247"/>
      <c r="J199" s="243"/>
      <c r="K199" s="243"/>
      <c r="L199" s="248"/>
      <c r="M199" s="249"/>
      <c r="N199" s="250"/>
      <c r="O199" s="250"/>
      <c r="P199" s="250"/>
      <c r="Q199" s="250"/>
      <c r="R199" s="250"/>
      <c r="S199" s="250"/>
      <c r="T199" s="251"/>
      <c r="U199" s="14"/>
      <c r="V199" s="14"/>
      <c r="W199" s="14"/>
      <c r="X199" s="14"/>
      <c r="Y199" s="14"/>
      <c r="Z199" s="14"/>
      <c r="AA199" s="14"/>
      <c r="AB199" s="14"/>
      <c r="AC199" s="14"/>
      <c r="AD199" s="14"/>
      <c r="AE199" s="14"/>
      <c r="AT199" s="252" t="s">
        <v>154</v>
      </c>
      <c r="AU199" s="252" t="s">
        <v>97</v>
      </c>
      <c r="AV199" s="14" t="s">
        <v>97</v>
      </c>
      <c r="AW199" s="14" t="s">
        <v>30</v>
      </c>
      <c r="AX199" s="14" t="s">
        <v>73</v>
      </c>
      <c r="AY199" s="252" t="s">
        <v>145</v>
      </c>
    </row>
    <row r="200" s="15" customFormat="1">
      <c r="A200" s="15"/>
      <c r="B200" s="253"/>
      <c r="C200" s="254"/>
      <c r="D200" s="233" t="s">
        <v>154</v>
      </c>
      <c r="E200" s="255" t="s">
        <v>1</v>
      </c>
      <c r="F200" s="256" t="s">
        <v>157</v>
      </c>
      <c r="G200" s="254"/>
      <c r="H200" s="257">
        <v>66.200000000000003</v>
      </c>
      <c r="I200" s="258"/>
      <c r="J200" s="254"/>
      <c r="K200" s="254"/>
      <c r="L200" s="259"/>
      <c r="M200" s="260"/>
      <c r="N200" s="261"/>
      <c r="O200" s="261"/>
      <c r="P200" s="261"/>
      <c r="Q200" s="261"/>
      <c r="R200" s="261"/>
      <c r="S200" s="261"/>
      <c r="T200" s="262"/>
      <c r="U200" s="15"/>
      <c r="V200" s="15"/>
      <c r="W200" s="15"/>
      <c r="X200" s="15"/>
      <c r="Y200" s="15"/>
      <c r="Z200" s="15"/>
      <c r="AA200" s="15"/>
      <c r="AB200" s="15"/>
      <c r="AC200" s="15"/>
      <c r="AD200" s="15"/>
      <c r="AE200" s="15"/>
      <c r="AT200" s="263" t="s">
        <v>154</v>
      </c>
      <c r="AU200" s="263" t="s">
        <v>97</v>
      </c>
      <c r="AV200" s="15" t="s">
        <v>153</v>
      </c>
      <c r="AW200" s="15" t="s">
        <v>30</v>
      </c>
      <c r="AX200" s="15" t="s">
        <v>80</v>
      </c>
      <c r="AY200" s="263" t="s">
        <v>145</v>
      </c>
    </row>
    <row r="201" s="2" customFormat="1" ht="24.15" customHeight="1">
      <c r="A201" s="38"/>
      <c r="B201" s="39"/>
      <c r="C201" s="264" t="s">
        <v>204</v>
      </c>
      <c r="D201" s="264" t="s">
        <v>184</v>
      </c>
      <c r="E201" s="265" t="s">
        <v>259</v>
      </c>
      <c r="F201" s="266" t="s">
        <v>260</v>
      </c>
      <c r="G201" s="267" t="s">
        <v>151</v>
      </c>
      <c r="H201" s="268">
        <v>74.376000000000005</v>
      </c>
      <c r="I201" s="269"/>
      <c r="J201" s="270">
        <f>ROUND(I201*H201,2)</f>
        <v>0</v>
      </c>
      <c r="K201" s="266" t="s">
        <v>152</v>
      </c>
      <c r="L201" s="271"/>
      <c r="M201" s="272" t="s">
        <v>1</v>
      </c>
      <c r="N201" s="273" t="s">
        <v>39</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239</v>
      </c>
      <c r="AT201" s="229" t="s">
        <v>184</v>
      </c>
      <c r="AU201" s="229" t="s">
        <v>97</v>
      </c>
      <c r="AY201" s="17" t="s">
        <v>145</v>
      </c>
      <c r="BE201" s="230">
        <f>IF(N201="základní",J201,0)</f>
        <v>0</v>
      </c>
      <c r="BF201" s="230">
        <f>IF(N201="snížená",J201,0)</f>
        <v>0</v>
      </c>
      <c r="BG201" s="230">
        <f>IF(N201="zákl. přenesená",J201,0)</f>
        <v>0</v>
      </c>
      <c r="BH201" s="230">
        <f>IF(N201="sníž. přenesená",J201,0)</f>
        <v>0</v>
      </c>
      <c r="BI201" s="230">
        <f>IF(N201="nulová",J201,0)</f>
        <v>0</v>
      </c>
      <c r="BJ201" s="17" t="s">
        <v>97</v>
      </c>
      <c r="BK201" s="230">
        <f>ROUND(I201*H201,2)</f>
        <v>0</v>
      </c>
      <c r="BL201" s="17" t="s">
        <v>193</v>
      </c>
      <c r="BM201" s="229" t="s">
        <v>261</v>
      </c>
    </row>
    <row r="202" s="14" customFormat="1">
      <c r="A202" s="14"/>
      <c r="B202" s="242"/>
      <c r="C202" s="243"/>
      <c r="D202" s="233" t="s">
        <v>154</v>
      </c>
      <c r="E202" s="244" t="s">
        <v>1</v>
      </c>
      <c r="F202" s="245" t="s">
        <v>262</v>
      </c>
      <c r="G202" s="243"/>
      <c r="H202" s="246">
        <v>74.376000000000005</v>
      </c>
      <c r="I202" s="247"/>
      <c r="J202" s="243"/>
      <c r="K202" s="243"/>
      <c r="L202" s="248"/>
      <c r="M202" s="249"/>
      <c r="N202" s="250"/>
      <c r="O202" s="250"/>
      <c r="P202" s="250"/>
      <c r="Q202" s="250"/>
      <c r="R202" s="250"/>
      <c r="S202" s="250"/>
      <c r="T202" s="251"/>
      <c r="U202" s="14"/>
      <c r="V202" s="14"/>
      <c r="W202" s="14"/>
      <c r="X202" s="14"/>
      <c r="Y202" s="14"/>
      <c r="Z202" s="14"/>
      <c r="AA202" s="14"/>
      <c r="AB202" s="14"/>
      <c r="AC202" s="14"/>
      <c r="AD202" s="14"/>
      <c r="AE202" s="14"/>
      <c r="AT202" s="252" t="s">
        <v>154</v>
      </c>
      <c r="AU202" s="252" t="s">
        <v>97</v>
      </c>
      <c r="AV202" s="14" t="s">
        <v>97</v>
      </c>
      <c r="AW202" s="14" t="s">
        <v>30</v>
      </c>
      <c r="AX202" s="14" t="s">
        <v>73</v>
      </c>
      <c r="AY202" s="252" t="s">
        <v>145</v>
      </c>
    </row>
    <row r="203" s="15" customFormat="1">
      <c r="A203" s="15"/>
      <c r="B203" s="253"/>
      <c r="C203" s="254"/>
      <c r="D203" s="233" t="s">
        <v>154</v>
      </c>
      <c r="E203" s="255" t="s">
        <v>1</v>
      </c>
      <c r="F203" s="256" t="s">
        <v>157</v>
      </c>
      <c r="G203" s="254"/>
      <c r="H203" s="257">
        <v>74.376000000000005</v>
      </c>
      <c r="I203" s="258"/>
      <c r="J203" s="254"/>
      <c r="K203" s="254"/>
      <c r="L203" s="259"/>
      <c r="M203" s="260"/>
      <c r="N203" s="261"/>
      <c r="O203" s="261"/>
      <c r="P203" s="261"/>
      <c r="Q203" s="261"/>
      <c r="R203" s="261"/>
      <c r="S203" s="261"/>
      <c r="T203" s="262"/>
      <c r="U203" s="15"/>
      <c r="V203" s="15"/>
      <c r="W203" s="15"/>
      <c r="X203" s="15"/>
      <c r="Y203" s="15"/>
      <c r="Z203" s="15"/>
      <c r="AA203" s="15"/>
      <c r="AB203" s="15"/>
      <c r="AC203" s="15"/>
      <c r="AD203" s="15"/>
      <c r="AE203" s="15"/>
      <c r="AT203" s="263" t="s">
        <v>154</v>
      </c>
      <c r="AU203" s="263" t="s">
        <v>97</v>
      </c>
      <c r="AV203" s="15" t="s">
        <v>153</v>
      </c>
      <c r="AW203" s="15" t="s">
        <v>30</v>
      </c>
      <c r="AX203" s="15" t="s">
        <v>80</v>
      </c>
      <c r="AY203" s="263" t="s">
        <v>145</v>
      </c>
    </row>
    <row r="204" s="2" customFormat="1" ht="44.25" customHeight="1">
      <c r="A204" s="38"/>
      <c r="B204" s="39"/>
      <c r="C204" s="218" t="s">
        <v>7</v>
      </c>
      <c r="D204" s="218" t="s">
        <v>148</v>
      </c>
      <c r="E204" s="219" t="s">
        <v>263</v>
      </c>
      <c r="F204" s="220" t="s">
        <v>264</v>
      </c>
      <c r="G204" s="221" t="s">
        <v>151</v>
      </c>
      <c r="H204" s="222">
        <v>66.200000000000003</v>
      </c>
      <c r="I204" s="223"/>
      <c r="J204" s="224">
        <f>ROUND(I204*H204,2)</f>
        <v>0</v>
      </c>
      <c r="K204" s="220" t="s">
        <v>152</v>
      </c>
      <c r="L204" s="44"/>
      <c r="M204" s="225" t="s">
        <v>1</v>
      </c>
      <c r="N204" s="226" t="s">
        <v>39</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193</v>
      </c>
      <c r="AT204" s="229" t="s">
        <v>148</v>
      </c>
      <c r="AU204" s="229" t="s">
        <v>97</v>
      </c>
      <c r="AY204" s="17" t="s">
        <v>145</v>
      </c>
      <c r="BE204" s="230">
        <f>IF(N204="základní",J204,0)</f>
        <v>0</v>
      </c>
      <c r="BF204" s="230">
        <f>IF(N204="snížená",J204,0)</f>
        <v>0</v>
      </c>
      <c r="BG204" s="230">
        <f>IF(N204="zákl. přenesená",J204,0)</f>
        <v>0</v>
      </c>
      <c r="BH204" s="230">
        <f>IF(N204="sníž. přenesená",J204,0)</f>
        <v>0</v>
      </c>
      <c r="BI204" s="230">
        <f>IF(N204="nulová",J204,0)</f>
        <v>0</v>
      </c>
      <c r="BJ204" s="17" t="s">
        <v>97</v>
      </c>
      <c r="BK204" s="230">
        <f>ROUND(I204*H204,2)</f>
        <v>0</v>
      </c>
      <c r="BL204" s="17" t="s">
        <v>193</v>
      </c>
      <c r="BM204" s="229" t="s">
        <v>265</v>
      </c>
    </row>
    <row r="205" s="14" customFormat="1">
      <c r="A205" s="14"/>
      <c r="B205" s="242"/>
      <c r="C205" s="243"/>
      <c r="D205" s="233" t="s">
        <v>154</v>
      </c>
      <c r="E205" s="244" t="s">
        <v>1</v>
      </c>
      <c r="F205" s="245" t="s">
        <v>248</v>
      </c>
      <c r="G205" s="243"/>
      <c r="H205" s="246">
        <v>41</v>
      </c>
      <c r="I205" s="247"/>
      <c r="J205" s="243"/>
      <c r="K205" s="243"/>
      <c r="L205" s="248"/>
      <c r="M205" s="249"/>
      <c r="N205" s="250"/>
      <c r="O205" s="250"/>
      <c r="P205" s="250"/>
      <c r="Q205" s="250"/>
      <c r="R205" s="250"/>
      <c r="S205" s="250"/>
      <c r="T205" s="251"/>
      <c r="U205" s="14"/>
      <c r="V205" s="14"/>
      <c r="W205" s="14"/>
      <c r="X205" s="14"/>
      <c r="Y205" s="14"/>
      <c r="Z205" s="14"/>
      <c r="AA205" s="14"/>
      <c r="AB205" s="14"/>
      <c r="AC205" s="14"/>
      <c r="AD205" s="14"/>
      <c r="AE205" s="14"/>
      <c r="AT205" s="252" t="s">
        <v>154</v>
      </c>
      <c r="AU205" s="252" t="s">
        <v>97</v>
      </c>
      <c r="AV205" s="14" t="s">
        <v>97</v>
      </c>
      <c r="AW205" s="14" t="s">
        <v>30</v>
      </c>
      <c r="AX205" s="14" t="s">
        <v>73</v>
      </c>
      <c r="AY205" s="252" t="s">
        <v>145</v>
      </c>
    </row>
    <row r="206" s="14" customFormat="1">
      <c r="A206" s="14"/>
      <c r="B206" s="242"/>
      <c r="C206" s="243"/>
      <c r="D206" s="233" t="s">
        <v>154</v>
      </c>
      <c r="E206" s="244" t="s">
        <v>1</v>
      </c>
      <c r="F206" s="245" t="s">
        <v>258</v>
      </c>
      <c r="G206" s="243"/>
      <c r="H206" s="246">
        <v>18</v>
      </c>
      <c r="I206" s="247"/>
      <c r="J206" s="243"/>
      <c r="K206" s="243"/>
      <c r="L206" s="248"/>
      <c r="M206" s="249"/>
      <c r="N206" s="250"/>
      <c r="O206" s="250"/>
      <c r="P206" s="250"/>
      <c r="Q206" s="250"/>
      <c r="R206" s="250"/>
      <c r="S206" s="250"/>
      <c r="T206" s="251"/>
      <c r="U206" s="14"/>
      <c r="V206" s="14"/>
      <c r="W206" s="14"/>
      <c r="X206" s="14"/>
      <c r="Y206" s="14"/>
      <c r="Z206" s="14"/>
      <c r="AA206" s="14"/>
      <c r="AB206" s="14"/>
      <c r="AC206" s="14"/>
      <c r="AD206" s="14"/>
      <c r="AE206" s="14"/>
      <c r="AT206" s="252" t="s">
        <v>154</v>
      </c>
      <c r="AU206" s="252" t="s">
        <v>97</v>
      </c>
      <c r="AV206" s="14" t="s">
        <v>97</v>
      </c>
      <c r="AW206" s="14" t="s">
        <v>30</v>
      </c>
      <c r="AX206" s="14" t="s">
        <v>73</v>
      </c>
      <c r="AY206" s="252" t="s">
        <v>145</v>
      </c>
    </row>
    <row r="207" s="14" customFormat="1">
      <c r="A207" s="14"/>
      <c r="B207" s="242"/>
      <c r="C207" s="243"/>
      <c r="D207" s="233" t="s">
        <v>154</v>
      </c>
      <c r="E207" s="244" t="s">
        <v>1</v>
      </c>
      <c r="F207" s="245" t="s">
        <v>253</v>
      </c>
      <c r="G207" s="243"/>
      <c r="H207" s="246">
        <v>7.2000000000000002</v>
      </c>
      <c r="I207" s="247"/>
      <c r="J207" s="243"/>
      <c r="K207" s="243"/>
      <c r="L207" s="248"/>
      <c r="M207" s="249"/>
      <c r="N207" s="250"/>
      <c r="O207" s="250"/>
      <c r="P207" s="250"/>
      <c r="Q207" s="250"/>
      <c r="R207" s="250"/>
      <c r="S207" s="250"/>
      <c r="T207" s="251"/>
      <c r="U207" s="14"/>
      <c r="V207" s="14"/>
      <c r="W207" s="14"/>
      <c r="X207" s="14"/>
      <c r="Y207" s="14"/>
      <c r="Z207" s="14"/>
      <c r="AA207" s="14"/>
      <c r="AB207" s="14"/>
      <c r="AC207" s="14"/>
      <c r="AD207" s="14"/>
      <c r="AE207" s="14"/>
      <c r="AT207" s="252" t="s">
        <v>154</v>
      </c>
      <c r="AU207" s="252" t="s">
        <v>97</v>
      </c>
      <c r="AV207" s="14" t="s">
        <v>97</v>
      </c>
      <c r="AW207" s="14" t="s">
        <v>30</v>
      </c>
      <c r="AX207" s="14" t="s">
        <v>73</v>
      </c>
      <c r="AY207" s="252" t="s">
        <v>145</v>
      </c>
    </row>
    <row r="208" s="15" customFormat="1">
      <c r="A208" s="15"/>
      <c r="B208" s="253"/>
      <c r="C208" s="254"/>
      <c r="D208" s="233" t="s">
        <v>154</v>
      </c>
      <c r="E208" s="255" t="s">
        <v>1</v>
      </c>
      <c r="F208" s="256" t="s">
        <v>157</v>
      </c>
      <c r="G208" s="254"/>
      <c r="H208" s="257">
        <v>66.200000000000003</v>
      </c>
      <c r="I208" s="258"/>
      <c r="J208" s="254"/>
      <c r="K208" s="254"/>
      <c r="L208" s="259"/>
      <c r="M208" s="260"/>
      <c r="N208" s="261"/>
      <c r="O208" s="261"/>
      <c r="P208" s="261"/>
      <c r="Q208" s="261"/>
      <c r="R208" s="261"/>
      <c r="S208" s="261"/>
      <c r="T208" s="262"/>
      <c r="U208" s="15"/>
      <c r="V208" s="15"/>
      <c r="W208" s="15"/>
      <c r="X208" s="15"/>
      <c r="Y208" s="15"/>
      <c r="Z208" s="15"/>
      <c r="AA208" s="15"/>
      <c r="AB208" s="15"/>
      <c r="AC208" s="15"/>
      <c r="AD208" s="15"/>
      <c r="AE208" s="15"/>
      <c r="AT208" s="263" t="s">
        <v>154</v>
      </c>
      <c r="AU208" s="263" t="s">
        <v>97</v>
      </c>
      <c r="AV208" s="15" t="s">
        <v>153</v>
      </c>
      <c r="AW208" s="15" t="s">
        <v>30</v>
      </c>
      <c r="AX208" s="15" t="s">
        <v>80</v>
      </c>
      <c r="AY208" s="263" t="s">
        <v>145</v>
      </c>
    </row>
    <row r="209" s="2" customFormat="1" ht="24.15" customHeight="1">
      <c r="A209" s="38"/>
      <c r="B209" s="39"/>
      <c r="C209" s="264" t="s">
        <v>208</v>
      </c>
      <c r="D209" s="264" t="s">
        <v>184</v>
      </c>
      <c r="E209" s="265" t="s">
        <v>266</v>
      </c>
      <c r="F209" s="266" t="s">
        <v>267</v>
      </c>
      <c r="G209" s="267" t="s">
        <v>151</v>
      </c>
      <c r="H209" s="268">
        <v>67.524000000000001</v>
      </c>
      <c r="I209" s="269"/>
      <c r="J209" s="270">
        <f>ROUND(I209*H209,2)</f>
        <v>0</v>
      </c>
      <c r="K209" s="266" t="s">
        <v>152</v>
      </c>
      <c r="L209" s="271"/>
      <c r="M209" s="272" t="s">
        <v>1</v>
      </c>
      <c r="N209" s="273" t="s">
        <v>39</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239</v>
      </c>
      <c r="AT209" s="229" t="s">
        <v>184</v>
      </c>
      <c r="AU209" s="229" t="s">
        <v>97</v>
      </c>
      <c r="AY209" s="17" t="s">
        <v>145</v>
      </c>
      <c r="BE209" s="230">
        <f>IF(N209="základní",J209,0)</f>
        <v>0</v>
      </c>
      <c r="BF209" s="230">
        <f>IF(N209="snížená",J209,0)</f>
        <v>0</v>
      </c>
      <c r="BG209" s="230">
        <f>IF(N209="zákl. přenesená",J209,0)</f>
        <v>0</v>
      </c>
      <c r="BH209" s="230">
        <f>IF(N209="sníž. přenesená",J209,0)</f>
        <v>0</v>
      </c>
      <c r="BI209" s="230">
        <f>IF(N209="nulová",J209,0)</f>
        <v>0</v>
      </c>
      <c r="BJ209" s="17" t="s">
        <v>97</v>
      </c>
      <c r="BK209" s="230">
        <f>ROUND(I209*H209,2)</f>
        <v>0</v>
      </c>
      <c r="BL209" s="17" t="s">
        <v>193</v>
      </c>
      <c r="BM209" s="229" t="s">
        <v>268</v>
      </c>
    </row>
    <row r="210" s="14" customFormat="1">
      <c r="A210" s="14"/>
      <c r="B210" s="242"/>
      <c r="C210" s="243"/>
      <c r="D210" s="233" t="s">
        <v>154</v>
      </c>
      <c r="E210" s="244" t="s">
        <v>1</v>
      </c>
      <c r="F210" s="245" t="s">
        <v>269</v>
      </c>
      <c r="G210" s="243"/>
      <c r="H210" s="246">
        <v>67.524000000000001</v>
      </c>
      <c r="I210" s="247"/>
      <c r="J210" s="243"/>
      <c r="K210" s="243"/>
      <c r="L210" s="248"/>
      <c r="M210" s="249"/>
      <c r="N210" s="250"/>
      <c r="O210" s="250"/>
      <c r="P210" s="250"/>
      <c r="Q210" s="250"/>
      <c r="R210" s="250"/>
      <c r="S210" s="250"/>
      <c r="T210" s="251"/>
      <c r="U210" s="14"/>
      <c r="V210" s="14"/>
      <c r="W210" s="14"/>
      <c r="X210" s="14"/>
      <c r="Y210" s="14"/>
      <c r="Z210" s="14"/>
      <c r="AA210" s="14"/>
      <c r="AB210" s="14"/>
      <c r="AC210" s="14"/>
      <c r="AD210" s="14"/>
      <c r="AE210" s="14"/>
      <c r="AT210" s="252" t="s">
        <v>154</v>
      </c>
      <c r="AU210" s="252" t="s">
        <v>97</v>
      </c>
      <c r="AV210" s="14" t="s">
        <v>97</v>
      </c>
      <c r="AW210" s="14" t="s">
        <v>30</v>
      </c>
      <c r="AX210" s="14" t="s">
        <v>73</v>
      </c>
      <c r="AY210" s="252" t="s">
        <v>145</v>
      </c>
    </row>
    <row r="211" s="15" customFormat="1">
      <c r="A211" s="15"/>
      <c r="B211" s="253"/>
      <c r="C211" s="254"/>
      <c r="D211" s="233" t="s">
        <v>154</v>
      </c>
      <c r="E211" s="255" t="s">
        <v>1</v>
      </c>
      <c r="F211" s="256" t="s">
        <v>157</v>
      </c>
      <c r="G211" s="254"/>
      <c r="H211" s="257">
        <v>67.524000000000001</v>
      </c>
      <c r="I211" s="258"/>
      <c r="J211" s="254"/>
      <c r="K211" s="254"/>
      <c r="L211" s="259"/>
      <c r="M211" s="260"/>
      <c r="N211" s="261"/>
      <c r="O211" s="261"/>
      <c r="P211" s="261"/>
      <c r="Q211" s="261"/>
      <c r="R211" s="261"/>
      <c r="S211" s="261"/>
      <c r="T211" s="262"/>
      <c r="U211" s="15"/>
      <c r="V211" s="15"/>
      <c r="W211" s="15"/>
      <c r="X211" s="15"/>
      <c r="Y211" s="15"/>
      <c r="Z211" s="15"/>
      <c r="AA211" s="15"/>
      <c r="AB211" s="15"/>
      <c r="AC211" s="15"/>
      <c r="AD211" s="15"/>
      <c r="AE211" s="15"/>
      <c r="AT211" s="263" t="s">
        <v>154</v>
      </c>
      <c r="AU211" s="263" t="s">
        <v>97</v>
      </c>
      <c r="AV211" s="15" t="s">
        <v>153</v>
      </c>
      <c r="AW211" s="15" t="s">
        <v>30</v>
      </c>
      <c r="AX211" s="15" t="s">
        <v>80</v>
      </c>
      <c r="AY211" s="263" t="s">
        <v>145</v>
      </c>
    </row>
    <row r="212" s="2" customFormat="1" ht="33" customHeight="1">
      <c r="A212" s="38"/>
      <c r="B212" s="39"/>
      <c r="C212" s="218" t="s">
        <v>270</v>
      </c>
      <c r="D212" s="218" t="s">
        <v>148</v>
      </c>
      <c r="E212" s="219" t="s">
        <v>271</v>
      </c>
      <c r="F212" s="220" t="s">
        <v>272</v>
      </c>
      <c r="G212" s="221" t="s">
        <v>151</v>
      </c>
      <c r="H212" s="222">
        <v>66.200000000000003</v>
      </c>
      <c r="I212" s="223"/>
      <c r="J212" s="224">
        <f>ROUND(I212*H212,2)</f>
        <v>0</v>
      </c>
      <c r="K212" s="220" t="s">
        <v>152</v>
      </c>
      <c r="L212" s="44"/>
      <c r="M212" s="225" t="s">
        <v>1</v>
      </c>
      <c r="N212" s="226" t="s">
        <v>39</v>
      </c>
      <c r="O212" s="91"/>
      <c r="P212" s="227">
        <f>O212*H212</f>
        <v>0</v>
      </c>
      <c r="Q212" s="227">
        <v>0</v>
      </c>
      <c r="R212" s="227">
        <f>Q212*H212</f>
        <v>0</v>
      </c>
      <c r="S212" s="227">
        <v>0</v>
      </c>
      <c r="T212" s="228">
        <f>S212*H212</f>
        <v>0</v>
      </c>
      <c r="U212" s="38"/>
      <c r="V212" s="38"/>
      <c r="W212" s="38"/>
      <c r="X212" s="38"/>
      <c r="Y212" s="38"/>
      <c r="Z212" s="38"/>
      <c r="AA212" s="38"/>
      <c r="AB212" s="38"/>
      <c r="AC212" s="38"/>
      <c r="AD212" s="38"/>
      <c r="AE212" s="38"/>
      <c r="AR212" s="229" t="s">
        <v>193</v>
      </c>
      <c r="AT212" s="229" t="s">
        <v>148</v>
      </c>
      <c r="AU212" s="229" t="s">
        <v>97</v>
      </c>
      <c r="AY212" s="17" t="s">
        <v>145</v>
      </c>
      <c r="BE212" s="230">
        <f>IF(N212="základní",J212,0)</f>
        <v>0</v>
      </c>
      <c r="BF212" s="230">
        <f>IF(N212="snížená",J212,0)</f>
        <v>0</v>
      </c>
      <c r="BG212" s="230">
        <f>IF(N212="zákl. přenesená",J212,0)</f>
        <v>0</v>
      </c>
      <c r="BH212" s="230">
        <f>IF(N212="sníž. přenesená",J212,0)</f>
        <v>0</v>
      </c>
      <c r="BI212" s="230">
        <f>IF(N212="nulová",J212,0)</f>
        <v>0</v>
      </c>
      <c r="BJ212" s="17" t="s">
        <v>97</v>
      </c>
      <c r="BK212" s="230">
        <f>ROUND(I212*H212,2)</f>
        <v>0</v>
      </c>
      <c r="BL212" s="17" t="s">
        <v>193</v>
      </c>
      <c r="BM212" s="229" t="s">
        <v>273</v>
      </c>
    </row>
    <row r="213" s="2" customFormat="1" ht="33" customHeight="1">
      <c r="A213" s="38"/>
      <c r="B213" s="39"/>
      <c r="C213" s="218" t="s">
        <v>212</v>
      </c>
      <c r="D213" s="218" t="s">
        <v>148</v>
      </c>
      <c r="E213" s="219" t="s">
        <v>274</v>
      </c>
      <c r="F213" s="220" t="s">
        <v>275</v>
      </c>
      <c r="G213" s="221" t="s">
        <v>165</v>
      </c>
      <c r="H213" s="222">
        <v>1</v>
      </c>
      <c r="I213" s="223"/>
      <c r="J213" s="224">
        <f>ROUND(I213*H213,2)</f>
        <v>0</v>
      </c>
      <c r="K213" s="220" t="s">
        <v>152</v>
      </c>
      <c r="L213" s="44"/>
      <c r="M213" s="225" t="s">
        <v>1</v>
      </c>
      <c r="N213" s="226" t="s">
        <v>39</v>
      </c>
      <c r="O213" s="91"/>
      <c r="P213" s="227">
        <f>O213*H213</f>
        <v>0</v>
      </c>
      <c r="Q213" s="227">
        <v>0</v>
      </c>
      <c r="R213" s="227">
        <f>Q213*H213</f>
        <v>0</v>
      </c>
      <c r="S213" s="227">
        <v>0</v>
      </c>
      <c r="T213" s="228">
        <f>S213*H213</f>
        <v>0</v>
      </c>
      <c r="U213" s="38"/>
      <c r="V213" s="38"/>
      <c r="W213" s="38"/>
      <c r="X213" s="38"/>
      <c r="Y213" s="38"/>
      <c r="Z213" s="38"/>
      <c r="AA213" s="38"/>
      <c r="AB213" s="38"/>
      <c r="AC213" s="38"/>
      <c r="AD213" s="38"/>
      <c r="AE213" s="38"/>
      <c r="AR213" s="229" t="s">
        <v>193</v>
      </c>
      <c r="AT213" s="229" t="s">
        <v>148</v>
      </c>
      <c r="AU213" s="229" t="s">
        <v>97</v>
      </c>
      <c r="AY213" s="17" t="s">
        <v>145</v>
      </c>
      <c r="BE213" s="230">
        <f>IF(N213="základní",J213,0)</f>
        <v>0</v>
      </c>
      <c r="BF213" s="230">
        <f>IF(N213="snížená",J213,0)</f>
        <v>0</v>
      </c>
      <c r="BG213" s="230">
        <f>IF(N213="zákl. přenesená",J213,0)</f>
        <v>0</v>
      </c>
      <c r="BH213" s="230">
        <f>IF(N213="sníž. přenesená",J213,0)</f>
        <v>0</v>
      </c>
      <c r="BI213" s="230">
        <f>IF(N213="nulová",J213,0)</f>
        <v>0</v>
      </c>
      <c r="BJ213" s="17" t="s">
        <v>97</v>
      </c>
      <c r="BK213" s="230">
        <f>ROUND(I213*H213,2)</f>
        <v>0</v>
      </c>
      <c r="BL213" s="17" t="s">
        <v>193</v>
      </c>
      <c r="BM213" s="229" t="s">
        <v>276</v>
      </c>
    </row>
    <row r="214" s="2" customFormat="1" ht="33" customHeight="1">
      <c r="A214" s="38"/>
      <c r="B214" s="39"/>
      <c r="C214" s="264" t="s">
        <v>277</v>
      </c>
      <c r="D214" s="264" t="s">
        <v>184</v>
      </c>
      <c r="E214" s="265" t="s">
        <v>278</v>
      </c>
      <c r="F214" s="266" t="s">
        <v>279</v>
      </c>
      <c r="G214" s="267" t="s">
        <v>165</v>
      </c>
      <c r="H214" s="268">
        <v>1</v>
      </c>
      <c r="I214" s="269"/>
      <c r="J214" s="270">
        <f>ROUND(I214*H214,2)</f>
        <v>0</v>
      </c>
      <c r="K214" s="266" t="s">
        <v>152</v>
      </c>
      <c r="L214" s="271"/>
      <c r="M214" s="272" t="s">
        <v>1</v>
      </c>
      <c r="N214" s="273" t="s">
        <v>39</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239</v>
      </c>
      <c r="AT214" s="229" t="s">
        <v>184</v>
      </c>
      <c r="AU214" s="229" t="s">
        <v>97</v>
      </c>
      <c r="AY214" s="17" t="s">
        <v>145</v>
      </c>
      <c r="BE214" s="230">
        <f>IF(N214="základní",J214,0)</f>
        <v>0</v>
      </c>
      <c r="BF214" s="230">
        <f>IF(N214="snížená",J214,0)</f>
        <v>0</v>
      </c>
      <c r="BG214" s="230">
        <f>IF(N214="zákl. přenesená",J214,0)</f>
        <v>0</v>
      </c>
      <c r="BH214" s="230">
        <f>IF(N214="sníž. přenesená",J214,0)</f>
        <v>0</v>
      </c>
      <c r="BI214" s="230">
        <f>IF(N214="nulová",J214,0)</f>
        <v>0</v>
      </c>
      <c r="BJ214" s="17" t="s">
        <v>97</v>
      </c>
      <c r="BK214" s="230">
        <f>ROUND(I214*H214,2)</f>
        <v>0</v>
      </c>
      <c r="BL214" s="17" t="s">
        <v>193</v>
      </c>
      <c r="BM214" s="229" t="s">
        <v>280</v>
      </c>
    </row>
    <row r="215" s="2" customFormat="1" ht="33" customHeight="1">
      <c r="A215" s="38"/>
      <c r="B215" s="39"/>
      <c r="C215" s="218" t="s">
        <v>218</v>
      </c>
      <c r="D215" s="218" t="s">
        <v>148</v>
      </c>
      <c r="E215" s="219" t="s">
        <v>274</v>
      </c>
      <c r="F215" s="220" t="s">
        <v>275</v>
      </c>
      <c r="G215" s="221" t="s">
        <v>165</v>
      </c>
      <c r="H215" s="222">
        <v>1</v>
      </c>
      <c r="I215" s="223"/>
      <c r="J215" s="224">
        <f>ROUND(I215*H215,2)</f>
        <v>0</v>
      </c>
      <c r="K215" s="220" t="s">
        <v>152</v>
      </c>
      <c r="L215" s="44"/>
      <c r="M215" s="225" t="s">
        <v>1</v>
      </c>
      <c r="N215" s="226" t="s">
        <v>39</v>
      </c>
      <c r="O215" s="91"/>
      <c r="P215" s="227">
        <f>O215*H215</f>
        <v>0</v>
      </c>
      <c r="Q215" s="227">
        <v>0</v>
      </c>
      <c r="R215" s="227">
        <f>Q215*H215</f>
        <v>0</v>
      </c>
      <c r="S215" s="227">
        <v>0</v>
      </c>
      <c r="T215" s="228">
        <f>S215*H215</f>
        <v>0</v>
      </c>
      <c r="U215" s="38"/>
      <c r="V215" s="38"/>
      <c r="W215" s="38"/>
      <c r="X215" s="38"/>
      <c r="Y215" s="38"/>
      <c r="Z215" s="38"/>
      <c r="AA215" s="38"/>
      <c r="AB215" s="38"/>
      <c r="AC215" s="38"/>
      <c r="AD215" s="38"/>
      <c r="AE215" s="38"/>
      <c r="AR215" s="229" t="s">
        <v>193</v>
      </c>
      <c r="AT215" s="229" t="s">
        <v>148</v>
      </c>
      <c r="AU215" s="229" t="s">
        <v>97</v>
      </c>
      <c r="AY215" s="17" t="s">
        <v>145</v>
      </c>
      <c r="BE215" s="230">
        <f>IF(N215="základní",J215,0)</f>
        <v>0</v>
      </c>
      <c r="BF215" s="230">
        <f>IF(N215="snížená",J215,0)</f>
        <v>0</v>
      </c>
      <c r="BG215" s="230">
        <f>IF(N215="zákl. přenesená",J215,0)</f>
        <v>0</v>
      </c>
      <c r="BH215" s="230">
        <f>IF(N215="sníž. přenesená",J215,0)</f>
        <v>0</v>
      </c>
      <c r="BI215" s="230">
        <f>IF(N215="nulová",J215,0)</f>
        <v>0</v>
      </c>
      <c r="BJ215" s="17" t="s">
        <v>97</v>
      </c>
      <c r="BK215" s="230">
        <f>ROUND(I215*H215,2)</f>
        <v>0</v>
      </c>
      <c r="BL215" s="17" t="s">
        <v>193</v>
      </c>
      <c r="BM215" s="229" t="s">
        <v>281</v>
      </c>
    </row>
    <row r="216" s="2" customFormat="1" ht="33" customHeight="1">
      <c r="A216" s="38"/>
      <c r="B216" s="39"/>
      <c r="C216" s="264" t="s">
        <v>282</v>
      </c>
      <c r="D216" s="264" t="s">
        <v>184</v>
      </c>
      <c r="E216" s="265" t="s">
        <v>283</v>
      </c>
      <c r="F216" s="266" t="s">
        <v>284</v>
      </c>
      <c r="G216" s="267" t="s">
        <v>165</v>
      </c>
      <c r="H216" s="268">
        <v>1</v>
      </c>
      <c r="I216" s="269"/>
      <c r="J216" s="270">
        <f>ROUND(I216*H216,2)</f>
        <v>0</v>
      </c>
      <c r="K216" s="266" t="s">
        <v>152</v>
      </c>
      <c r="L216" s="271"/>
      <c r="M216" s="272" t="s">
        <v>1</v>
      </c>
      <c r="N216" s="273" t="s">
        <v>39</v>
      </c>
      <c r="O216" s="91"/>
      <c r="P216" s="227">
        <f>O216*H216</f>
        <v>0</v>
      </c>
      <c r="Q216" s="227">
        <v>0</v>
      </c>
      <c r="R216" s="227">
        <f>Q216*H216</f>
        <v>0</v>
      </c>
      <c r="S216" s="227">
        <v>0</v>
      </c>
      <c r="T216" s="228">
        <f>S216*H216</f>
        <v>0</v>
      </c>
      <c r="U216" s="38"/>
      <c r="V216" s="38"/>
      <c r="W216" s="38"/>
      <c r="X216" s="38"/>
      <c r="Y216" s="38"/>
      <c r="Z216" s="38"/>
      <c r="AA216" s="38"/>
      <c r="AB216" s="38"/>
      <c r="AC216" s="38"/>
      <c r="AD216" s="38"/>
      <c r="AE216" s="38"/>
      <c r="AR216" s="229" t="s">
        <v>239</v>
      </c>
      <c r="AT216" s="229" t="s">
        <v>184</v>
      </c>
      <c r="AU216" s="229" t="s">
        <v>97</v>
      </c>
      <c r="AY216" s="17" t="s">
        <v>145</v>
      </c>
      <c r="BE216" s="230">
        <f>IF(N216="základní",J216,0)</f>
        <v>0</v>
      </c>
      <c r="BF216" s="230">
        <f>IF(N216="snížená",J216,0)</f>
        <v>0</v>
      </c>
      <c r="BG216" s="230">
        <f>IF(N216="zákl. přenesená",J216,0)</f>
        <v>0</v>
      </c>
      <c r="BH216" s="230">
        <f>IF(N216="sníž. přenesená",J216,0)</f>
        <v>0</v>
      </c>
      <c r="BI216" s="230">
        <f>IF(N216="nulová",J216,0)</f>
        <v>0</v>
      </c>
      <c r="BJ216" s="17" t="s">
        <v>97</v>
      </c>
      <c r="BK216" s="230">
        <f>ROUND(I216*H216,2)</f>
        <v>0</v>
      </c>
      <c r="BL216" s="17" t="s">
        <v>193</v>
      </c>
      <c r="BM216" s="229" t="s">
        <v>285</v>
      </c>
    </row>
    <row r="217" s="2" customFormat="1" ht="55.5" customHeight="1">
      <c r="A217" s="38"/>
      <c r="B217" s="39"/>
      <c r="C217" s="218" t="s">
        <v>224</v>
      </c>
      <c r="D217" s="218" t="s">
        <v>148</v>
      </c>
      <c r="E217" s="219" t="s">
        <v>286</v>
      </c>
      <c r="F217" s="220" t="s">
        <v>287</v>
      </c>
      <c r="G217" s="221" t="s">
        <v>165</v>
      </c>
      <c r="H217" s="222">
        <v>1</v>
      </c>
      <c r="I217" s="223"/>
      <c r="J217" s="224">
        <f>ROUND(I217*H217,2)</f>
        <v>0</v>
      </c>
      <c r="K217" s="220" t="s">
        <v>152</v>
      </c>
      <c r="L217" s="44"/>
      <c r="M217" s="225" t="s">
        <v>1</v>
      </c>
      <c r="N217" s="226" t="s">
        <v>39</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193</v>
      </c>
      <c r="AT217" s="229" t="s">
        <v>148</v>
      </c>
      <c r="AU217" s="229" t="s">
        <v>97</v>
      </c>
      <c r="AY217" s="17" t="s">
        <v>145</v>
      </c>
      <c r="BE217" s="230">
        <f>IF(N217="základní",J217,0)</f>
        <v>0</v>
      </c>
      <c r="BF217" s="230">
        <f>IF(N217="snížená",J217,0)</f>
        <v>0</v>
      </c>
      <c r="BG217" s="230">
        <f>IF(N217="zákl. přenesená",J217,0)</f>
        <v>0</v>
      </c>
      <c r="BH217" s="230">
        <f>IF(N217="sníž. přenesená",J217,0)</f>
        <v>0</v>
      </c>
      <c r="BI217" s="230">
        <f>IF(N217="nulová",J217,0)</f>
        <v>0</v>
      </c>
      <c r="BJ217" s="17" t="s">
        <v>97</v>
      </c>
      <c r="BK217" s="230">
        <f>ROUND(I217*H217,2)</f>
        <v>0</v>
      </c>
      <c r="BL217" s="17" t="s">
        <v>193</v>
      </c>
      <c r="BM217" s="229" t="s">
        <v>288</v>
      </c>
    </row>
    <row r="218" s="2" customFormat="1" ht="24.15" customHeight="1">
      <c r="A218" s="38"/>
      <c r="B218" s="39"/>
      <c r="C218" s="264" t="s">
        <v>289</v>
      </c>
      <c r="D218" s="264" t="s">
        <v>184</v>
      </c>
      <c r="E218" s="265" t="s">
        <v>290</v>
      </c>
      <c r="F218" s="266" t="s">
        <v>291</v>
      </c>
      <c r="G218" s="267" t="s">
        <v>165</v>
      </c>
      <c r="H218" s="268">
        <v>1</v>
      </c>
      <c r="I218" s="269"/>
      <c r="J218" s="270">
        <f>ROUND(I218*H218,2)</f>
        <v>0</v>
      </c>
      <c r="K218" s="266" t="s">
        <v>152</v>
      </c>
      <c r="L218" s="271"/>
      <c r="M218" s="272" t="s">
        <v>1</v>
      </c>
      <c r="N218" s="273" t="s">
        <v>39</v>
      </c>
      <c r="O218" s="91"/>
      <c r="P218" s="227">
        <f>O218*H218</f>
        <v>0</v>
      </c>
      <c r="Q218" s="227">
        <v>0</v>
      </c>
      <c r="R218" s="227">
        <f>Q218*H218</f>
        <v>0</v>
      </c>
      <c r="S218" s="227">
        <v>0</v>
      </c>
      <c r="T218" s="228">
        <f>S218*H218</f>
        <v>0</v>
      </c>
      <c r="U218" s="38"/>
      <c r="V218" s="38"/>
      <c r="W218" s="38"/>
      <c r="X218" s="38"/>
      <c r="Y218" s="38"/>
      <c r="Z218" s="38"/>
      <c r="AA218" s="38"/>
      <c r="AB218" s="38"/>
      <c r="AC218" s="38"/>
      <c r="AD218" s="38"/>
      <c r="AE218" s="38"/>
      <c r="AR218" s="229" t="s">
        <v>239</v>
      </c>
      <c r="AT218" s="229" t="s">
        <v>184</v>
      </c>
      <c r="AU218" s="229" t="s">
        <v>97</v>
      </c>
      <c r="AY218" s="17" t="s">
        <v>145</v>
      </c>
      <c r="BE218" s="230">
        <f>IF(N218="základní",J218,0)</f>
        <v>0</v>
      </c>
      <c r="BF218" s="230">
        <f>IF(N218="snížená",J218,0)</f>
        <v>0</v>
      </c>
      <c r="BG218" s="230">
        <f>IF(N218="zákl. přenesená",J218,0)</f>
        <v>0</v>
      </c>
      <c r="BH218" s="230">
        <f>IF(N218="sníž. přenesená",J218,0)</f>
        <v>0</v>
      </c>
      <c r="BI218" s="230">
        <f>IF(N218="nulová",J218,0)</f>
        <v>0</v>
      </c>
      <c r="BJ218" s="17" t="s">
        <v>97</v>
      </c>
      <c r="BK218" s="230">
        <f>ROUND(I218*H218,2)</f>
        <v>0</v>
      </c>
      <c r="BL218" s="17" t="s">
        <v>193</v>
      </c>
      <c r="BM218" s="229" t="s">
        <v>292</v>
      </c>
    </row>
    <row r="219" s="2" customFormat="1" ht="78" customHeight="1">
      <c r="A219" s="38"/>
      <c r="B219" s="39"/>
      <c r="C219" s="218" t="s">
        <v>234</v>
      </c>
      <c r="D219" s="218" t="s">
        <v>148</v>
      </c>
      <c r="E219" s="219" t="s">
        <v>293</v>
      </c>
      <c r="F219" s="220" t="s">
        <v>294</v>
      </c>
      <c r="G219" s="221" t="s">
        <v>233</v>
      </c>
      <c r="H219" s="222">
        <v>1.73</v>
      </c>
      <c r="I219" s="223"/>
      <c r="J219" s="224">
        <f>ROUND(I219*H219,2)</f>
        <v>0</v>
      </c>
      <c r="K219" s="220" t="s">
        <v>152</v>
      </c>
      <c r="L219" s="44"/>
      <c r="M219" s="225" t="s">
        <v>1</v>
      </c>
      <c r="N219" s="226" t="s">
        <v>39</v>
      </c>
      <c r="O219" s="91"/>
      <c r="P219" s="227">
        <f>O219*H219</f>
        <v>0</v>
      </c>
      <c r="Q219" s="227">
        <v>0</v>
      </c>
      <c r="R219" s="227">
        <f>Q219*H219</f>
        <v>0</v>
      </c>
      <c r="S219" s="227">
        <v>0</v>
      </c>
      <c r="T219" s="228">
        <f>S219*H219</f>
        <v>0</v>
      </c>
      <c r="U219" s="38"/>
      <c r="V219" s="38"/>
      <c r="W219" s="38"/>
      <c r="X219" s="38"/>
      <c r="Y219" s="38"/>
      <c r="Z219" s="38"/>
      <c r="AA219" s="38"/>
      <c r="AB219" s="38"/>
      <c r="AC219" s="38"/>
      <c r="AD219" s="38"/>
      <c r="AE219" s="38"/>
      <c r="AR219" s="229" t="s">
        <v>193</v>
      </c>
      <c r="AT219" s="229" t="s">
        <v>148</v>
      </c>
      <c r="AU219" s="229" t="s">
        <v>97</v>
      </c>
      <c r="AY219" s="17" t="s">
        <v>145</v>
      </c>
      <c r="BE219" s="230">
        <f>IF(N219="základní",J219,0)</f>
        <v>0</v>
      </c>
      <c r="BF219" s="230">
        <f>IF(N219="snížená",J219,0)</f>
        <v>0</v>
      </c>
      <c r="BG219" s="230">
        <f>IF(N219="zákl. přenesená",J219,0)</f>
        <v>0</v>
      </c>
      <c r="BH219" s="230">
        <f>IF(N219="sníž. přenesená",J219,0)</f>
        <v>0</v>
      </c>
      <c r="BI219" s="230">
        <f>IF(N219="nulová",J219,0)</f>
        <v>0</v>
      </c>
      <c r="BJ219" s="17" t="s">
        <v>97</v>
      </c>
      <c r="BK219" s="230">
        <f>ROUND(I219*H219,2)</f>
        <v>0</v>
      </c>
      <c r="BL219" s="17" t="s">
        <v>193</v>
      </c>
      <c r="BM219" s="229" t="s">
        <v>295</v>
      </c>
    </row>
    <row r="220" s="12" customFormat="1" ht="22.8" customHeight="1">
      <c r="A220" s="12"/>
      <c r="B220" s="202"/>
      <c r="C220" s="203"/>
      <c r="D220" s="204" t="s">
        <v>72</v>
      </c>
      <c r="E220" s="216" t="s">
        <v>296</v>
      </c>
      <c r="F220" s="216" t="s">
        <v>297</v>
      </c>
      <c r="G220" s="203"/>
      <c r="H220" s="203"/>
      <c r="I220" s="206"/>
      <c r="J220" s="217">
        <f>BK220</f>
        <v>0</v>
      </c>
      <c r="K220" s="203"/>
      <c r="L220" s="208"/>
      <c r="M220" s="209"/>
      <c r="N220" s="210"/>
      <c r="O220" s="210"/>
      <c r="P220" s="211">
        <f>SUM(P221:P262)</f>
        <v>0</v>
      </c>
      <c r="Q220" s="210"/>
      <c r="R220" s="211">
        <f>SUM(R221:R262)</f>
        <v>0</v>
      </c>
      <c r="S220" s="210"/>
      <c r="T220" s="212">
        <f>SUM(T221:T262)</f>
        <v>0</v>
      </c>
      <c r="U220" s="12"/>
      <c r="V220" s="12"/>
      <c r="W220" s="12"/>
      <c r="X220" s="12"/>
      <c r="Y220" s="12"/>
      <c r="Z220" s="12"/>
      <c r="AA220" s="12"/>
      <c r="AB220" s="12"/>
      <c r="AC220" s="12"/>
      <c r="AD220" s="12"/>
      <c r="AE220" s="12"/>
      <c r="AR220" s="213" t="s">
        <v>97</v>
      </c>
      <c r="AT220" s="214" t="s">
        <v>72</v>
      </c>
      <c r="AU220" s="214" t="s">
        <v>80</v>
      </c>
      <c r="AY220" s="213" t="s">
        <v>145</v>
      </c>
      <c r="BK220" s="215">
        <f>SUM(BK221:BK262)</f>
        <v>0</v>
      </c>
    </row>
    <row r="221" s="2" customFormat="1" ht="37.8" customHeight="1">
      <c r="A221" s="38"/>
      <c r="B221" s="39"/>
      <c r="C221" s="218" t="s">
        <v>298</v>
      </c>
      <c r="D221" s="218" t="s">
        <v>148</v>
      </c>
      <c r="E221" s="219" t="s">
        <v>299</v>
      </c>
      <c r="F221" s="220" t="s">
        <v>300</v>
      </c>
      <c r="G221" s="221" t="s">
        <v>165</v>
      </c>
      <c r="H221" s="222">
        <v>2</v>
      </c>
      <c r="I221" s="223"/>
      <c r="J221" s="224">
        <f>ROUND(I221*H221,2)</f>
        <v>0</v>
      </c>
      <c r="K221" s="220" t="s">
        <v>152</v>
      </c>
      <c r="L221" s="44"/>
      <c r="M221" s="225" t="s">
        <v>1</v>
      </c>
      <c r="N221" s="226" t="s">
        <v>39</v>
      </c>
      <c r="O221" s="91"/>
      <c r="P221" s="227">
        <f>O221*H221</f>
        <v>0</v>
      </c>
      <c r="Q221" s="227">
        <v>0</v>
      </c>
      <c r="R221" s="227">
        <f>Q221*H221</f>
        <v>0</v>
      </c>
      <c r="S221" s="227">
        <v>0</v>
      </c>
      <c r="T221" s="228">
        <f>S221*H221</f>
        <v>0</v>
      </c>
      <c r="U221" s="38"/>
      <c r="V221" s="38"/>
      <c r="W221" s="38"/>
      <c r="X221" s="38"/>
      <c r="Y221" s="38"/>
      <c r="Z221" s="38"/>
      <c r="AA221" s="38"/>
      <c r="AB221" s="38"/>
      <c r="AC221" s="38"/>
      <c r="AD221" s="38"/>
      <c r="AE221" s="38"/>
      <c r="AR221" s="229" t="s">
        <v>193</v>
      </c>
      <c r="AT221" s="229" t="s">
        <v>148</v>
      </c>
      <c r="AU221" s="229" t="s">
        <v>97</v>
      </c>
      <c r="AY221" s="17" t="s">
        <v>145</v>
      </c>
      <c r="BE221" s="230">
        <f>IF(N221="základní",J221,0)</f>
        <v>0</v>
      </c>
      <c r="BF221" s="230">
        <f>IF(N221="snížená",J221,0)</f>
        <v>0</v>
      </c>
      <c r="BG221" s="230">
        <f>IF(N221="zákl. přenesená",J221,0)</f>
        <v>0</v>
      </c>
      <c r="BH221" s="230">
        <f>IF(N221="sníž. přenesená",J221,0)</f>
        <v>0</v>
      </c>
      <c r="BI221" s="230">
        <f>IF(N221="nulová",J221,0)</f>
        <v>0</v>
      </c>
      <c r="BJ221" s="17" t="s">
        <v>97</v>
      </c>
      <c r="BK221" s="230">
        <f>ROUND(I221*H221,2)</f>
        <v>0</v>
      </c>
      <c r="BL221" s="17" t="s">
        <v>193</v>
      </c>
      <c r="BM221" s="229" t="s">
        <v>301</v>
      </c>
    </row>
    <row r="222" s="14" customFormat="1">
      <c r="A222" s="14"/>
      <c r="B222" s="242"/>
      <c r="C222" s="243"/>
      <c r="D222" s="233" t="s">
        <v>154</v>
      </c>
      <c r="E222" s="244" t="s">
        <v>1</v>
      </c>
      <c r="F222" s="245" t="s">
        <v>302</v>
      </c>
      <c r="G222" s="243"/>
      <c r="H222" s="246">
        <v>2</v>
      </c>
      <c r="I222" s="247"/>
      <c r="J222" s="243"/>
      <c r="K222" s="243"/>
      <c r="L222" s="248"/>
      <c r="M222" s="249"/>
      <c r="N222" s="250"/>
      <c r="O222" s="250"/>
      <c r="P222" s="250"/>
      <c r="Q222" s="250"/>
      <c r="R222" s="250"/>
      <c r="S222" s="250"/>
      <c r="T222" s="251"/>
      <c r="U222" s="14"/>
      <c r="V222" s="14"/>
      <c r="W222" s="14"/>
      <c r="X222" s="14"/>
      <c r="Y222" s="14"/>
      <c r="Z222" s="14"/>
      <c r="AA222" s="14"/>
      <c r="AB222" s="14"/>
      <c r="AC222" s="14"/>
      <c r="AD222" s="14"/>
      <c r="AE222" s="14"/>
      <c r="AT222" s="252" t="s">
        <v>154</v>
      </c>
      <c r="AU222" s="252" t="s">
        <v>97</v>
      </c>
      <c r="AV222" s="14" t="s">
        <v>97</v>
      </c>
      <c r="AW222" s="14" t="s">
        <v>30</v>
      </c>
      <c r="AX222" s="14" t="s">
        <v>73</v>
      </c>
      <c r="AY222" s="252" t="s">
        <v>145</v>
      </c>
    </row>
    <row r="223" s="15" customFormat="1">
      <c r="A223" s="15"/>
      <c r="B223" s="253"/>
      <c r="C223" s="254"/>
      <c r="D223" s="233" t="s">
        <v>154</v>
      </c>
      <c r="E223" s="255" t="s">
        <v>1</v>
      </c>
      <c r="F223" s="256" t="s">
        <v>157</v>
      </c>
      <c r="G223" s="254"/>
      <c r="H223" s="257">
        <v>2</v>
      </c>
      <c r="I223" s="258"/>
      <c r="J223" s="254"/>
      <c r="K223" s="254"/>
      <c r="L223" s="259"/>
      <c r="M223" s="260"/>
      <c r="N223" s="261"/>
      <c r="O223" s="261"/>
      <c r="P223" s="261"/>
      <c r="Q223" s="261"/>
      <c r="R223" s="261"/>
      <c r="S223" s="261"/>
      <c r="T223" s="262"/>
      <c r="U223" s="15"/>
      <c r="V223" s="15"/>
      <c r="W223" s="15"/>
      <c r="X223" s="15"/>
      <c r="Y223" s="15"/>
      <c r="Z223" s="15"/>
      <c r="AA223" s="15"/>
      <c r="AB223" s="15"/>
      <c r="AC223" s="15"/>
      <c r="AD223" s="15"/>
      <c r="AE223" s="15"/>
      <c r="AT223" s="263" t="s">
        <v>154</v>
      </c>
      <c r="AU223" s="263" t="s">
        <v>97</v>
      </c>
      <c r="AV223" s="15" t="s">
        <v>153</v>
      </c>
      <c r="AW223" s="15" t="s">
        <v>30</v>
      </c>
      <c r="AX223" s="15" t="s">
        <v>80</v>
      </c>
      <c r="AY223" s="263" t="s">
        <v>145</v>
      </c>
    </row>
    <row r="224" s="2" customFormat="1" ht="24.15" customHeight="1">
      <c r="A224" s="38"/>
      <c r="B224" s="39"/>
      <c r="C224" s="264" t="s">
        <v>239</v>
      </c>
      <c r="D224" s="264" t="s">
        <v>184</v>
      </c>
      <c r="E224" s="265" t="s">
        <v>303</v>
      </c>
      <c r="F224" s="266" t="s">
        <v>304</v>
      </c>
      <c r="G224" s="267" t="s">
        <v>165</v>
      </c>
      <c r="H224" s="268">
        <v>2</v>
      </c>
      <c r="I224" s="269"/>
      <c r="J224" s="270">
        <f>ROUND(I224*H224,2)</f>
        <v>0</v>
      </c>
      <c r="K224" s="266" t="s">
        <v>152</v>
      </c>
      <c r="L224" s="271"/>
      <c r="M224" s="272" t="s">
        <v>1</v>
      </c>
      <c r="N224" s="273" t="s">
        <v>39</v>
      </c>
      <c r="O224" s="91"/>
      <c r="P224" s="227">
        <f>O224*H224</f>
        <v>0</v>
      </c>
      <c r="Q224" s="227">
        <v>0</v>
      </c>
      <c r="R224" s="227">
        <f>Q224*H224</f>
        <v>0</v>
      </c>
      <c r="S224" s="227">
        <v>0</v>
      </c>
      <c r="T224" s="228">
        <f>S224*H224</f>
        <v>0</v>
      </c>
      <c r="U224" s="38"/>
      <c r="V224" s="38"/>
      <c r="W224" s="38"/>
      <c r="X224" s="38"/>
      <c r="Y224" s="38"/>
      <c r="Z224" s="38"/>
      <c r="AA224" s="38"/>
      <c r="AB224" s="38"/>
      <c r="AC224" s="38"/>
      <c r="AD224" s="38"/>
      <c r="AE224" s="38"/>
      <c r="AR224" s="229" t="s">
        <v>239</v>
      </c>
      <c r="AT224" s="229" t="s">
        <v>184</v>
      </c>
      <c r="AU224" s="229" t="s">
        <v>97</v>
      </c>
      <c r="AY224" s="17" t="s">
        <v>145</v>
      </c>
      <c r="BE224" s="230">
        <f>IF(N224="základní",J224,0)</f>
        <v>0</v>
      </c>
      <c r="BF224" s="230">
        <f>IF(N224="snížená",J224,0)</f>
        <v>0</v>
      </c>
      <c r="BG224" s="230">
        <f>IF(N224="zákl. přenesená",J224,0)</f>
        <v>0</v>
      </c>
      <c r="BH224" s="230">
        <f>IF(N224="sníž. přenesená",J224,0)</f>
        <v>0</v>
      </c>
      <c r="BI224" s="230">
        <f>IF(N224="nulová",J224,0)</f>
        <v>0</v>
      </c>
      <c r="BJ224" s="17" t="s">
        <v>97</v>
      </c>
      <c r="BK224" s="230">
        <f>ROUND(I224*H224,2)</f>
        <v>0</v>
      </c>
      <c r="BL224" s="17" t="s">
        <v>193</v>
      </c>
      <c r="BM224" s="229" t="s">
        <v>178</v>
      </c>
    </row>
    <row r="225" s="2" customFormat="1" ht="37.8" customHeight="1">
      <c r="A225" s="38"/>
      <c r="B225" s="39"/>
      <c r="C225" s="218" t="s">
        <v>305</v>
      </c>
      <c r="D225" s="218" t="s">
        <v>148</v>
      </c>
      <c r="E225" s="219" t="s">
        <v>299</v>
      </c>
      <c r="F225" s="220" t="s">
        <v>300</v>
      </c>
      <c r="G225" s="221" t="s">
        <v>165</v>
      </c>
      <c r="H225" s="222">
        <v>1</v>
      </c>
      <c r="I225" s="223"/>
      <c r="J225" s="224">
        <f>ROUND(I225*H225,2)</f>
        <v>0</v>
      </c>
      <c r="K225" s="220" t="s">
        <v>152</v>
      </c>
      <c r="L225" s="44"/>
      <c r="M225" s="225" t="s">
        <v>1</v>
      </c>
      <c r="N225" s="226" t="s">
        <v>39</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193</v>
      </c>
      <c r="AT225" s="229" t="s">
        <v>148</v>
      </c>
      <c r="AU225" s="229" t="s">
        <v>97</v>
      </c>
      <c r="AY225" s="17" t="s">
        <v>145</v>
      </c>
      <c r="BE225" s="230">
        <f>IF(N225="základní",J225,0)</f>
        <v>0</v>
      </c>
      <c r="BF225" s="230">
        <f>IF(N225="snížená",J225,0)</f>
        <v>0</v>
      </c>
      <c r="BG225" s="230">
        <f>IF(N225="zákl. přenesená",J225,0)</f>
        <v>0</v>
      </c>
      <c r="BH225" s="230">
        <f>IF(N225="sníž. přenesená",J225,0)</f>
        <v>0</v>
      </c>
      <c r="BI225" s="230">
        <f>IF(N225="nulová",J225,0)</f>
        <v>0</v>
      </c>
      <c r="BJ225" s="17" t="s">
        <v>97</v>
      </c>
      <c r="BK225" s="230">
        <f>ROUND(I225*H225,2)</f>
        <v>0</v>
      </c>
      <c r="BL225" s="17" t="s">
        <v>193</v>
      </c>
      <c r="BM225" s="229" t="s">
        <v>306</v>
      </c>
    </row>
    <row r="226" s="14" customFormat="1">
      <c r="A226" s="14"/>
      <c r="B226" s="242"/>
      <c r="C226" s="243"/>
      <c r="D226" s="233" t="s">
        <v>154</v>
      </c>
      <c r="E226" s="244" t="s">
        <v>1</v>
      </c>
      <c r="F226" s="245" t="s">
        <v>307</v>
      </c>
      <c r="G226" s="243"/>
      <c r="H226" s="246">
        <v>1</v>
      </c>
      <c r="I226" s="247"/>
      <c r="J226" s="243"/>
      <c r="K226" s="243"/>
      <c r="L226" s="248"/>
      <c r="M226" s="249"/>
      <c r="N226" s="250"/>
      <c r="O226" s="250"/>
      <c r="P226" s="250"/>
      <c r="Q226" s="250"/>
      <c r="R226" s="250"/>
      <c r="S226" s="250"/>
      <c r="T226" s="251"/>
      <c r="U226" s="14"/>
      <c r="V226" s="14"/>
      <c r="W226" s="14"/>
      <c r="X226" s="14"/>
      <c r="Y226" s="14"/>
      <c r="Z226" s="14"/>
      <c r="AA226" s="14"/>
      <c r="AB226" s="14"/>
      <c r="AC226" s="14"/>
      <c r="AD226" s="14"/>
      <c r="AE226" s="14"/>
      <c r="AT226" s="252" t="s">
        <v>154</v>
      </c>
      <c r="AU226" s="252" t="s">
        <v>97</v>
      </c>
      <c r="AV226" s="14" t="s">
        <v>97</v>
      </c>
      <c r="AW226" s="14" t="s">
        <v>30</v>
      </c>
      <c r="AX226" s="14" t="s">
        <v>73</v>
      </c>
      <c r="AY226" s="252" t="s">
        <v>145</v>
      </c>
    </row>
    <row r="227" s="15" customFormat="1">
      <c r="A227" s="15"/>
      <c r="B227" s="253"/>
      <c r="C227" s="254"/>
      <c r="D227" s="233" t="s">
        <v>154</v>
      </c>
      <c r="E227" s="255" t="s">
        <v>1</v>
      </c>
      <c r="F227" s="256" t="s">
        <v>157</v>
      </c>
      <c r="G227" s="254"/>
      <c r="H227" s="257">
        <v>1</v>
      </c>
      <c r="I227" s="258"/>
      <c r="J227" s="254"/>
      <c r="K227" s="254"/>
      <c r="L227" s="259"/>
      <c r="M227" s="260"/>
      <c r="N227" s="261"/>
      <c r="O227" s="261"/>
      <c r="P227" s="261"/>
      <c r="Q227" s="261"/>
      <c r="R227" s="261"/>
      <c r="S227" s="261"/>
      <c r="T227" s="262"/>
      <c r="U227" s="15"/>
      <c r="V227" s="15"/>
      <c r="W227" s="15"/>
      <c r="X227" s="15"/>
      <c r="Y227" s="15"/>
      <c r="Z227" s="15"/>
      <c r="AA227" s="15"/>
      <c r="AB227" s="15"/>
      <c r="AC227" s="15"/>
      <c r="AD227" s="15"/>
      <c r="AE227" s="15"/>
      <c r="AT227" s="263" t="s">
        <v>154</v>
      </c>
      <c r="AU227" s="263" t="s">
        <v>97</v>
      </c>
      <c r="AV227" s="15" t="s">
        <v>153</v>
      </c>
      <c r="AW227" s="15" t="s">
        <v>30</v>
      </c>
      <c r="AX227" s="15" t="s">
        <v>80</v>
      </c>
      <c r="AY227" s="263" t="s">
        <v>145</v>
      </c>
    </row>
    <row r="228" s="2" customFormat="1" ht="24.15" customHeight="1">
      <c r="A228" s="38"/>
      <c r="B228" s="39"/>
      <c r="C228" s="264" t="s">
        <v>247</v>
      </c>
      <c r="D228" s="264" t="s">
        <v>184</v>
      </c>
      <c r="E228" s="265" t="s">
        <v>308</v>
      </c>
      <c r="F228" s="266" t="s">
        <v>309</v>
      </c>
      <c r="G228" s="267" t="s">
        <v>165</v>
      </c>
      <c r="H228" s="268">
        <v>1</v>
      </c>
      <c r="I228" s="269"/>
      <c r="J228" s="270">
        <f>ROUND(I228*H228,2)</f>
        <v>0</v>
      </c>
      <c r="K228" s="266" t="s">
        <v>152</v>
      </c>
      <c r="L228" s="271"/>
      <c r="M228" s="272" t="s">
        <v>1</v>
      </c>
      <c r="N228" s="273" t="s">
        <v>39</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239</v>
      </c>
      <c r="AT228" s="229" t="s">
        <v>184</v>
      </c>
      <c r="AU228" s="229" t="s">
        <v>97</v>
      </c>
      <c r="AY228" s="17" t="s">
        <v>145</v>
      </c>
      <c r="BE228" s="230">
        <f>IF(N228="základní",J228,0)</f>
        <v>0</v>
      </c>
      <c r="BF228" s="230">
        <f>IF(N228="snížená",J228,0)</f>
        <v>0</v>
      </c>
      <c r="BG228" s="230">
        <f>IF(N228="zákl. přenesená",J228,0)</f>
        <v>0</v>
      </c>
      <c r="BH228" s="230">
        <f>IF(N228="sníž. přenesená",J228,0)</f>
        <v>0</v>
      </c>
      <c r="BI228" s="230">
        <f>IF(N228="nulová",J228,0)</f>
        <v>0</v>
      </c>
      <c r="BJ228" s="17" t="s">
        <v>97</v>
      </c>
      <c r="BK228" s="230">
        <f>ROUND(I228*H228,2)</f>
        <v>0</v>
      </c>
      <c r="BL228" s="17" t="s">
        <v>193</v>
      </c>
      <c r="BM228" s="229" t="s">
        <v>310</v>
      </c>
    </row>
    <row r="229" s="2" customFormat="1" ht="37.8" customHeight="1">
      <c r="A229" s="38"/>
      <c r="B229" s="39"/>
      <c r="C229" s="218" t="s">
        <v>311</v>
      </c>
      <c r="D229" s="218" t="s">
        <v>148</v>
      </c>
      <c r="E229" s="219" t="s">
        <v>312</v>
      </c>
      <c r="F229" s="220" t="s">
        <v>313</v>
      </c>
      <c r="G229" s="221" t="s">
        <v>165</v>
      </c>
      <c r="H229" s="222">
        <v>1</v>
      </c>
      <c r="I229" s="223"/>
      <c r="J229" s="224">
        <f>ROUND(I229*H229,2)</f>
        <v>0</v>
      </c>
      <c r="K229" s="220" t="s">
        <v>152</v>
      </c>
      <c r="L229" s="44"/>
      <c r="M229" s="225" t="s">
        <v>1</v>
      </c>
      <c r="N229" s="226" t="s">
        <v>39</v>
      </c>
      <c r="O229" s="91"/>
      <c r="P229" s="227">
        <f>O229*H229</f>
        <v>0</v>
      </c>
      <c r="Q229" s="227">
        <v>0</v>
      </c>
      <c r="R229" s="227">
        <f>Q229*H229</f>
        <v>0</v>
      </c>
      <c r="S229" s="227">
        <v>0</v>
      </c>
      <c r="T229" s="228">
        <f>S229*H229</f>
        <v>0</v>
      </c>
      <c r="U229" s="38"/>
      <c r="V229" s="38"/>
      <c r="W229" s="38"/>
      <c r="X229" s="38"/>
      <c r="Y229" s="38"/>
      <c r="Z229" s="38"/>
      <c r="AA229" s="38"/>
      <c r="AB229" s="38"/>
      <c r="AC229" s="38"/>
      <c r="AD229" s="38"/>
      <c r="AE229" s="38"/>
      <c r="AR229" s="229" t="s">
        <v>193</v>
      </c>
      <c r="AT229" s="229" t="s">
        <v>148</v>
      </c>
      <c r="AU229" s="229" t="s">
        <v>97</v>
      </c>
      <c r="AY229" s="17" t="s">
        <v>145</v>
      </c>
      <c r="BE229" s="230">
        <f>IF(N229="základní",J229,0)</f>
        <v>0</v>
      </c>
      <c r="BF229" s="230">
        <f>IF(N229="snížená",J229,0)</f>
        <v>0</v>
      </c>
      <c r="BG229" s="230">
        <f>IF(N229="zákl. přenesená",J229,0)</f>
        <v>0</v>
      </c>
      <c r="BH229" s="230">
        <f>IF(N229="sníž. přenesená",J229,0)</f>
        <v>0</v>
      </c>
      <c r="BI229" s="230">
        <f>IF(N229="nulová",J229,0)</f>
        <v>0</v>
      </c>
      <c r="BJ229" s="17" t="s">
        <v>97</v>
      </c>
      <c r="BK229" s="230">
        <f>ROUND(I229*H229,2)</f>
        <v>0</v>
      </c>
      <c r="BL229" s="17" t="s">
        <v>193</v>
      </c>
      <c r="BM229" s="229" t="s">
        <v>314</v>
      </c>
    </row>
    <row r="230" s="14" customFormat="1">
      <c r="A230" s="14"/>
      <c r="B230" s="242"/>
      <c r="C230" s="243"/>
      <c r="D230" s="233" t="s">
        <v>154</v>
      </c>
      <c r="E230" s="244" t="s">
        <v>1</v>
      </c>
      <c r="F230" s="245" t="s">
        <v>315</v>
      </c>
      <c r="G230" s="243"/>
      <c r="H230" s="246">
        <v>1</v>
      </c>
      <c r="I230" s="247"/>
      <c r="J230" s="243"/>
      <c r="K230" s="243"/>
      <c r="L230" s="248"/>
      <c r="M230" s="249"/>
      <c r="N230" s="250"/>
      <c r="O230" s="250"/>
      <c r="P230" s="250"/>
      <c r="Q230" s="250"/>
      <c r="R230" s="250"/>
      <c r="S230" s="250"/>
      <c r="T230" s="251"/>
      <c r="U230" s="14"/>
      <c r="V230" s="14"/>
      <c r="W230" s="14"/>
      <c r="X230" s="14"/>
      <c r="Y230" s="14"/>
      <c r="Z230" s="14"/>
      <c r="AA230" s="14"/>
      <c r="AB230" s="14"/>
      <c r="AC230" s="14"/>
      <c r="AD230" s="14"/>
      <c r="AE230" s="14"/>
      <c r="AT230" s="252" t="s">
        <v>154</v>
      </c>
      <c r="AU230" s="252" t="s">
        <v>97</v>
      </c>
      <c r="AV230" s="14" t="s">
        <v>97</v>
      </c>
      <c r="AW230" s="14" t="s">
        <v>30</v>
      </c>
      <c r="AX230" s="14" t="s">
        <v>73</v>
      </c>
      <c r="AY230" s="252" t="s">
        <v>145</v>
      </c>
    </row>
    <row r="231" s="15" customFormat="1">
      <c r="A231" s="15"/>
      <c r="B231" s="253"/>
      <c r="C231" s="254"/>
      <c r="D231" s="233" t="s">
        <v>154</v>
      </c>
      <c r="E231" s="255" t="s">
        <v>1</v>
      </c>
      <c r="F231" s="256" t="s">
        <v>157</v>
      </c>
      <c r="G231" s="254"/>
      <c r="H231" s="257">
        <v>1</v>
      </c>
      <c r="I231" s="258"/>
      <c r="J231" s="254"/>
      <c r="K231" s="254"/>
      <c r="L231" s="259"/>
      <c r="M231" s="260"/>
      <c r="N231" s="261"/>
      <c r="O231" s="261"/>
      <c r="P231" s="261"/>
      <c r="Q231" s="261"/>
      <c r="R231" s="261"/>
      <c r="S231" s="261"/>
      <c r="T231" s="262"/>
      <c r="U231" s="15"/>
      <c r="V231" s="15"/>
      <c r="W231" s="15"/>
      <c r="X231" s="15"/>
      <c r="Y231" s="15"/>
      <c r="Z231" s="15"/>
      <c r="AA231" s="15"/>
      <c r="AB231" s="15"/>
      <c r="AC231" s="15"/>
      <c r="AD231" s="15"/>
      <c r="AE231" s="15"/>
      <c r="AT231" s="263" t="s">
        <v>154</v>
      </c>
      <c r="AU231" s="263" t="s">
        <v>97</v>
      </c>
      <c r="AV231" s="15" t="s">
        <v>153</v>
      </c>
      <c r="AW231" s="15" t="s">
        <v>30</v>
      </c>
      <c r="AX231" s="15" t="s">
        <v>80</v>
      </c>
      <c r="AY231" s="263" t="s">
        <v>145</v>
      </c>
    </row>
    <row r="232" s="2" customFormat="1" ht="33" customHeight="1">
      <c r="A232" s="38"/>
      <c r="B232" s="39"/>
      <c r="C232" s="264" t="s">
        <v>252</v>
      </c>
      <c r="D232" s="264" t="s">
        <v>184</v>
      </c>
      <c r="E232" s="265" t="s">
        <v>316</v>
      </c>
      <c r="F232" s="266" t="s">
        <v>317</v>
      </c>
      <c r="G232" s="267" t="s">
        <v>165</v>
      </c>
      <c r="H232" s="268">
        <v>1</v>
      </c>
      <c r="I232" s="269"/>
      <c r="J232" s="270">
        <f>ROUND(I232*H232,2)</f>
        <v>0</v>
      </c>
      <c r="K232" s="266" t="s">
        <v>152</v>
      </c>
      <c r="L232" s="271"/>
      <c r="M232" s="272" t="s">
        <v>1</v>
      </c>
      <c r="N232" s="273" t="s">
        <v>39</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239</v>
      </c>
      <c r="AT232" s="229" t="s">
        <v>184</v>
      </c>
      <c r="AU232" s="229" t="s">
        <v>97</v>
      </c>
      <c r="AY232" s="17" t="s">
        <v>145</v>
      </c>
      <c r="BE232" s="230">
        <f>IF(N232="základní",J232,0)</f>
        <v>0</v>
      </c>
      <c r="BF232" s="230">
        <f>IF(N232="snížená",J232,0)</f>
        <v>0</v>
      </c>
      <c r="BG232" s="230">
        <f>IF(N232="zákl. přenesená",J232,0)</f>
        <v>0</v>
      </c>
      <c r="BH232" s="230">
        <f>IF(N232="sníž. přenesená",J232,0)</f>
        <v>0</v>
      </c>
      <c r="BI232" s="230">
        <f>IF(N232="nulová",J232,0)</f>
        <v>0</v>
      </c>
      <c r="BJ232" s="17" t="s">
        <v>97</v>
      </c>
      <c r="BK232" s="230">
        <f>ROUND(I232*H232,2)</f>
        <v>0</v>
      </c>
      <c r="BL232" s="17" t="s">
        <v>193</v>
      </c>
      <c r="BM232" s="229" t="s">
        <v>318</v>
      </c>
    </row>
    <row r="233" s="2" customFormat="1" ht="37.8" customHeight="1">
      <c r="A233" s="38"/>
      <c r="B233" s="39"/>
      <c r="C233" s="218" t="s">
        <v>319</v>
      </c>
      <c r="D233" s="218" t="s">
        <v>148</v>
      </c>
      <c r="E233" s="219" t="s">
        <v>320</v>
      </c>
      <c r="F233" s="220" t="s">
        <v>321</v>
      </c>
      <c r="G233" s="221" t="s">
        <v>165</v>
      </c>
      <c r="H233" s="222">
        <v>1</v>
      </c>
      <c r="I233" s="223"/>
      <c r="J233" s="224">
        <f>ROUND(I233*H233,2)</f>
        <v>0</v>
      </c>
      <c r="K233" s="220" t="s">
        <v>152</v>
      </c>
      <c r="L233" s="44"/>
      <c r="M233" s="225" t="s">
        <v>1</v>
      </c>
      <c r="N233" s="226" t="s">
        <v>39</v>
      </c>
      <c r="O233" s="91"/>
      <c r="P233" s="227">
        <f>O233*H233</f>
        <v>0</v>
      </c>
      <c r="Q233" s="227">
        <v>0</v>
      </c>
      <c r="R233" s="227">
        <f>Q233*H233</f>
        <v>0</v>
      </c>
      <c r="S233" s="227">
        <v>0</v>
      </c>
      <c r="T233" s="228">
        <f>S233*H233</f>
        <v>0</v>
      </c>
      <c r="U233" s="38"/>
      <c r="V233" s="38"/>
      <c r="W233" s="38"/>
      <c r="X233" s="38"/>
      <c r="Y233" s="38"/>
      <c r="Z233" s="38"/>
      <c r="AA233" s="38"/>
      <c r="AB233" s="38"/>
      <c r="AC233" s="38"/>
      <c r="AD233" s="38"/>
      <c r="AE233" s="38"/>
      <c r="AR233" s="229" t="s">
        <v>193</v>
      </c>
      <c r="AT233" s="229" t="s">
        <v>148</v>
      </c>
      <c r="AU233" s="229" t="s">
        <v>97</v>
      </c>
      <c r="AY233" s="17" t="s">
        <v>145</v>
      </c>
      <c r="BE233" s="230">
        <f>IF(N233="základní",J233,0)</f>
        <v>0</v>
      </c>
      <c r="BF233" s="230">
        <f>IF(N233="snížená",J233,0)</f>
        <v>0</v>
      </c>
      <c r="BG233" s="230">
        <f>IF(N233="zákl. přenesená",J233,0)</f>
        <v>0</v>
      </c>
      <c r="BH233" s="230">
        <f>IF(N233="sníž. přenesená",J233,0)</f>
        <v>0</v>
      </c>
      <c r="BI233" s="230">
        <f>IF(N233="nulová",J233,0)</f>
        <v>0</v>
      </c>
      <c r="BJ233" s="17" t="s">
        <v>97</v>
      </c>
      <c r="BK233" s="230">
        <f>ROUND(I233*H233,2)</f>
        <v>0</v>
      </c>
      <c r="BL233" s="17" t="s">
        <v>193</v>
      </c>
      <c r="BM233" s="229" t="s">
        <v>322</v>
      </c>
    </row>
    <row r="234" s="2" customFormat="1" ht="24.15" customHeight="1">
      <c r="A234" s="38"/>
      <c r="B234" s="39"/>
      <c r="C234" s="264" t="s">
        <v>257</v>
      </c>
      <c r="D234" s="264" t="s">
        <v>184</v>
      </c>
      <c r="E234" s="265" t="s">
        <v>303</v>
      </c>
      <c r="F234" s="266" t="s">
        <v>304</v>
      </c>
      <c r="G234" s="267" t="s">
        <v>165</v>
      </c>
      <c r="H234" s="268">
        <v>1</v>
      </c>
      <c r="I234" s="269"/>
      <c r="J234" s="270">
        <f>ROUND(I234*H234,2)</f>
        <v>0</v>
      </c>
      <c r="K234" s="266" t="s">
        <v>152</v>
      </c>
      <c r="L234" s="271"/>
      <c r="M234" s="272" t="s">
        <v>1</v>
      </c>
      <c r="N234" s="273" t="s">
        <v>39</v>
      </c>
      <c r="O234" s="91"/>
      <c r="P234" s="227">
        <f>O234*H234</f>
        <v>0</v>
      </c>
      <c r="Q234" s="227">
        <v>0</v>
      </c>
      <c r="R234" s="227">
        <f>Q234*H234</f>
        <v>0</v>
      </c>
      <c r="S234" s="227">
        <v>0</v>
      </c>
      <c r="T234" s="228">
        <f>S234*H234</f>
        <v>0</v>
      </c>
      <c r="U234" s="38"/>
      <c r="V234" s="38"/>
      <c r="W234" s="38"/>
      <c r="X234" s="38"/>
      <c r="Y234" s="38"/>
      <c r="Z234" s="38"/>
      <c r="AA234" s="38"/>
      <c r="AB234" s="38"/>
      <c r="AC234" s="38"/>
      <c r="AD234" s="38"/>
      <c r="AE234" s="38"/>
      <c r="AR234" s="229" t="s">
        <v>239</v>
      </c>
      <c r="AT234" s="229" t="s">
        <v>184</v>
      </c>
      <c r="AU234" s="229" t="s">
        <v>97</v>
      </c>
      <c r="AY234" s="17" t="s">
        <v>145</v>
      </c>
      <c r="BE234" s="230">
        <f>IF(N234="základní",J234,0)</f>
        <v>0</v>
      </c>
      <c r="BF234" s="230">
        <f>IF(N234="snížená",J234,0)</f>
        <v>0</v>
      </c>
      <c r="BG234" s="230">
        <f>IF(N234="zákl. přenesená",J234,0)</f>
        <v>0</v>
      </c>
      <c r="BH234" s="230">
        <f>IF(N234="sníž. přenesená",J234,0)</f>
        <v>0</v>
      </c>
      <c r="BI234" s="230">
        <f>IF(N234="nulová",J234,0)</f>
        <v>0</v>
      </c>
      <c r="BJ234" s="17" t="s">
        <v>97</v>
      </c>
      <c r="BK234" s="230">
        <f>ROUND(I234*H234,2)</f>
        <v>0</v>
      </c>
      <c r="BL234" s="17" t="s">
        <v>193</v>
      </c>
      <c r="BM234" s="229" t="s">
        <v>323</v>
      </c>
    </row>
    <row r="235" s="2" customFormat="1" ht="24.15" customHeight="1">
      <c r="A235" s="38"/>
      <c r="B235" s="39"/>
      <c r="C235" s="218" t="s">
        <v>324</v>
      </c>
      <c r="D235" s="218" t="s">
        <v>148</v>
      </c>
      <c r="E235" s="219" t="s">
        <v>325</v>
      </c>
      <c r="F235" s="220" t="s">
        <v>326</v>
      </c>
      <c r="G235" s="221" t="s">
        <v>165</v>
      </c>
      <c r="H235" s="222">
        <v>1</v>
      </c>
      <c r="I235" s="223"/>
      <c r="J235" s="224">
        <f>ROUND(I235*H235,2)</f>
        <v>0</v>
      </c>
      <c r="K235" s="220" t="s">
        <v>152</v>
      </c>
      <c r="L235" s="44"/>
      <c r="M235" s="225" t="s">
        <v>1</v>
      </c>
      <c r="N235" s="226" t="s">
        <v>39</v>
      </c>
      <c r="O235" s="91"/>
      <c r="P235" s="227">
        <f>O235*H235</f>
        <v>0</v>
      </c>
      <c r="Q235" s="227">
        <v>0</v>
      </c>
      <c r="R235" s="227">
        <f>Q235*H235</f>
        <v>0</v>
      </c>
      <c r="S235" s="227">
        <v>0</v>
      </c>
      <c r="T235" s="228">
        <f>S235*H235</f>
        <v>0</v>
      </c>
      <c r="U235" s="38"/>
      <c r="V235" s="38"/>
      <c r="W235" s="38"/>
      <c r="X235" s="38"/>
      <c r="Y235" s="38"/>
      <c r="Z235" s="38"/>
      <c r="AA235" s="38"/>
      <c r="AB235" s="38"/>
      <c r="AC235" s="38"/>
      <c r="AD235" s="38"/>
      <c r="AE235" s="38"/>
      <c r="AR235" s="229" t="s">
        <v>193</v>
      </c>
      <c r="AT235" s="229" t="s">
        <v>148</v>
      </c>
      <c r="AU235" s="229" t="s">
        <v>97</v>
      </c>
      <c r="AY235" s="17" t="s">
        <v>145</v>
      </c>
      <c r="BE235" s="230">
        <f>IF(N235="základní",J235,0)</f>
        <v>0</v>
      </c>
      <c r="BF235" s="230">
        <f>IF(N235="snížená",J235,0)</f>
        <v>0</v>
      </c>
      <c r="BG235" s="230">
        <f>IF(N235="zákl. přenesená",J235,0)</f>
        <v>0</v>
      </c>
      <c r="BH235" s="230">
        <f>IF(N235="sníž. přenesená",J235,0)</f>
        <v>0</v>
      </c>
      <c r="BI235" s="230">
        <f>IF(N235="nulová",J235,0)</f>
        <v>0</v>
      </c>
      <c r="BJ235" s="17" t="s">
        <v>97</v>
      </c>
      <c r="BK235" s="230">
        <f>ROUND(I235*H235,2)</f>
        <v>0</v>
      </c>
      <c r="BL235" s="17" t="s">
        <v>193</v>
      </c>
      <c r="BM235" s="229" t="s">
        <v>327</v>
      </c>
    </row>
    <row r="236" s="2" customFormat="1" ht="16.5" customHeight="1">
      <c r="A236" s="38"/>
      <c r="B236" s="39"/>
      <c r="C236" s="264" t="s">
        <v>261</v>
      </c>
      <c r="D236" s="264" t="s">
        <v>184</v>
      </c>
      <c r="E236" s="265" t="s">
        <v>328</v>
      </c>
      <c r="F236" s="266" t="s">
        <v>329</v>
      </c>
      <c r="G236" s="267" t="s">
        <v>165</v>
      </c>
      <c r="H236" s="268">
        <v>1</v>
      </c>
      <c r="I236" s="269"/>
      <c r="J236" s="270">
        <f>ROUND(I236*H236,2)</f>
        <v>0</v>
      </c>
      <c r="K236" s="266" t="s">
        <v>1</v>
      </c>
      <c r="L236" s="271"/>
      <c r="M236" s="272" t="s">
        <v>1</v>
      </c>
      <c r="N236" s="273" t="s">
        <v>39</v>
      </c>
      <c r="O236" s="91"/>
      <c r="P236" s="227">
        <f>O236*H236</f>
        <v>0</v>
      </c>
      <c r="Q236" s="227">
        <v>0</v>
      </c>
      <c r="R236" s="227">
        <f>Q236*H236</f>
        <v>0</v>
      </c>
      <c r="S236" s="227">
        <v>0</v>
      </c>
      <c r="T236" s="228">
        <f>S236*H236</f>
        <v>0</v>
      </c>
      <c r="U236" s="38"/>
      <c r="V236" s="38"/>
      <c r="W236" s="38"/>
      <c r="X236" s="38"/>
      <c r="Y236" s="38"/>
      <c r="Z236" s="38"/>
      <c r="AA236" s="38"/>
      <c r="AB236" s="38"/>
      <c r="AC236" s="38"/>
      <c r="AD236" s="38"/>
      <c r="AE236" s="38"/>
      <c r="AR236" s="229" t="s">
        <v>239</v>
      </c>
      <c r="AT236" s="229" t="s">
        <v>184</v>
      </c>
      <c r="AU236" s="229" t="s">
        <v>97</v>
      </c>
      <c r="AY236" s="17" t="s">
        <v>145</v>
      </c>
      <c r="BE236" s="230">
        <f>IF(N236="základní",J236,0)</f>
        <v>0</v>
      </c>
      <c r="BF236" s="230">
        <f>IF(N236="snížená",J236,0)</f>
        <v>0</v>
      </c>
      <c r="BG236" s="230">
        <f>IF(N236="zákl. přenesená",J236,0)</f>
        <v>0</v>
      </c>
      <c r="BH236" s="230">
        <f>IF(N236="sníž. přenesená",J236,0)</f>
        <v>0</v>
      </c>
      <c r="BI236" s="230">
        <f>IF(N236="nulová",J236,0)</f>
        <v>0</v>
      </c>
      <c r="BJ236" s="17" t="s">
        <v>97</v>
      </c>
      <c r="BK236" s="230">
        <f>ROUND(I236*H236,2)</f>
        <v>0</v>
      </c>
      <c r="BL236" s="17" t="s">
        <v>193</v>
      </c>
      <c r="BM236" s="229" t="s">
        <v>330</v>
      </c>
    </row>
    <row r="237" s="2" customFormat="1" ht="24.15" customHeight="1">
      <c r="A237" s="38"/>
      <c r="B237" s="39"/>
      <c r="C237" s="218" t="s">
        <v>331</v>
      </c>
      <c r="D237" s="218" t="s">
        <v>148</v>
      </c>
      <c r="E237" s="219" t="s">
        <v>332</v>
      </c>
      <c r="F237" s="220" t="s">
        <v>333</v>
      </c>
      <c r="G237" s="221" t="s">
        <v>165</v>
      </c>
      <c r="H237" s="222">
        <v>1</v>
      </c>
      <c r="I237" s="223"/>
      <c r="J237" s="224">
        <f>ROUND(I237*H237,2)</f>
        <v>0</v>
      </c>
      <c r="K237" s="220" t="s">
        <v>152</v>
      </c>
      <c r="L237" s="44"/>
      <c r="M237" s="225" t="s">
        <v>1</v>
      </c>
      <c r="N237" s="226" t="s">
        <v>39</v>
      </c>
      <c r="O237" s="91"/>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193</v>
      </c>
      <c r="AT237" s="229" t="s">
        <v>148</v>
      </c>
      <c r="AU237" s="229" t="s">
        <v>97</v>
      </c>
      <c r="AY237" s="17" t="s">
        <v>145</v>
      </c>
      <c r="BE237" s="230">
        <f>IF(N237="základní",J237,0)</f>
        <v>0</v>
      </c>
      <c r="BF237" s="230">
        <f>IF(N237="snížená",J237,0)</f>
        <v>0</v>
      </c>
      <c r="BG237" s="230">
        <f>IF(N237="zákl. přenesená",J237,0)</f>
        <v>0</v>
      </c>
      <c r="BH237" s="230">
        <f>IF(N237="sníž. přenesená",J237,0)</f>
        <v>0</v>
      </c>
      <c r="BI237" s="230">
        <f>IF(N237="nulová",J237,0)</f>
        <v>0</v>
      </c>
      <c r="BJ237" s="17" t="s">
        <v>97</v>
      </c>
      <c r="BK237" s="230">
        <f>ROUND(I237*H237,2)</f>
        <v>0</v>
      </c>
      <c r="BL237" s="17" t="s">
        <v>193</v>
      </c>
      <c r="BM237" s="229" t="s">
        <v>334</v>
      </c>
    </row>
    <row r="238" s="2" customFormat="1" ht="24.15" customHeight="1">
      <c r="A238" s="38"/>
      <c r="B238" s="39"/>
      <c r="C238" s="264" t="s">
        <v>265</v>
      </c>
      <c r="D238" s="264" t="s">
        <v>184</v>
      </c>
      <c r="E238" s="265" t="s">
        <v>335</v>
      </c>
      <c r="F238" s="266" t="s">
        <v>336</v>
      </c>
      <c r="G238" s="267" t="s">
        <v>165</v>
      </c>
      <c r="H238" s="268">
        <v>1</v>
      </c>
      <c r="I238" s="269"/>
      <c r="J238" s="270">
        <f>ROUND(I238*H238,2)</f>
        <v>0</v>
      </c>
      <c r="K238" s="266" t="s">
        <v>152</v>
      </c>
      <c r="L238" s="271"/>
      <c r="M238" s="272" t="s">
        <v>1</v>
      </c>
      <c r="N238" s="273" t="s">
        <v>39</v>
      </c>
      <c r="O238" s="91"/>
      <c r="P238" s="227">
        <f>O238*H238</f>
        <v>0</v>
      </c>
      <c r="Q238" s="227">
        <v>0</v>
      </c>
      <c r="R238" s="227">
        <f>Q238*H238</f>
        <v>0</v>
      </c>
      <c r="S238" s="227">
        <v>0</v>
      </c>
      <c r="T238" s="228">
        <f>S238*H238</f>
        <v>0</v>
      </c>
      <c r="U238" s="38"/>
      <c r="V238" s="38"/>
      <c r="W238" s="38"/>
      <c r="X238" s="38"/>
      <c r="Y238" s="38"/>
      <c r="Z238" s="38"/>
      <c r="AA238" s="38"/>
      <c r="AB238" s="38"/>
      <c r="AC238" s="38"/>
      <c r="AD238" s="38"/>
      <c r="AE238" s="38"/>
      <c r="AR238" s="229" t="s">
        <v>239</v>
      </c>
      <c r="AT238" s="229" t="s">
        <v>184</v>
      </c>
      <c r="AU238" s="229" t="s">
        <v>97</v>
      </c>
      <c r="AY238" s="17" t="s">
        <v>145</v>
      </c>
      <c r="BE238" s="230">
        <f>IF(N238="základní",J238,0)</f>
        <v>0</v>
      </c>
      <c r="BF238" s="230">
        <f>IF(N238="snížená",J238,0)</f>
        <v>0</v>
      </c>
      <c r="BG238" s="230">
        <f>IF(N238="zákl. přenesená",J238,0)</f>
        <v>0</v>
      </c>
      <c r="BH238" s="230">
        <f>IF(N238="sníž. přenesená",J238,0)</f>
        <v>0</v>
      </c>
      <c r="BI238" s="230">
        <f>IF(N238="nulová",J238,0)</f>
        <v>0</v>
      </c>
      <c r="BJ238" s="17" t="s">
        <v>97</v>
      </c>
      <c r="BK238" s="230">
        <f>ROUND(I238*H238,2)</f>
        <v>0</v>
      </c>
      <c r="BL238" s="17" t="s">
        <v>193</v>
      </c>
      <c r="BM238" s="229" t="s">
        <v>337</v>
      </c>
    </row>
    <row r="239" s="2" customFormat="1" ht="24.15" customHeight="1">
      <c r="A239" s="38"/>
      <c r="B239" s="39"/>
      <c r="C239" s="218" t="s">
        <v>338</v>
      </c>
      <c r="D239" s="218" t="s">
        <v>148</v>
      </c>
      <c r="E239" s="219" t="s">
        <v>332</v>
      </c>
      <c r="F239" s="220" t="s">
        <v>333</v>
      </c>
      <c r="G239" s="221" t="s">
        <v>165</v>
      </c>
      <c r="H239" s="222">
        <v>2</v>
      </c>
      <c r="I239" s="223"/>
      <c r="J239" s="224">
        <f>ROUND(I239*H239,2)</f>
        <v>0</v>
      </c>
      <c r="K239" s="220" t="s">
        <v>152</v>
      </c>
      <c r="L239" s="44"/>
      <c r="M239" s="225" t="s">
        <v>1</v>
      </c>
      <c r="N239" s="226" t="s">
        <v>39</v>
      </c>
      <c r="O239" s="91"/>
      <c r="P239" s="227">
        <f>O239*H239</f>
        <v>0</v>
      </c>
      <c r="Q239" s="227">
        <v>0</v>
      </c>
      <c r="R239" s="227">
        <f>Q239*H239</f>
        <v>0</v>
      </c>
      <c r="S239" s="227">
        <v>0</v>
      </c>
      <c r="T239" s="228">
        <f>S239*H239</f>
        <v>0</v>
      </c>
      <c r="U239" s="38"/>
      <c r="V239" s="38"/>
      <c r="W239" s="38"/>
      <c r="X239" s="38"/>
      <c r="Y239" s="38"/>
      <c r="Z239" s="38"/>
      <c r="AA239" s="38"/>
      <c r="AB239" s="38"/>
      <c r="AC239" s="38"/>
      <c r="AD239" s="38"/>
      <c r="AE239" s="38"/>
      <c r="AR239" s="229" t="s">
        <v>193</v>
      </c>
      <c r="AT239" s="229" t="s">
        <v>148</v>
      </c>
      <c r="AU239" s="229" t="s">
        <v>97</v>
      </c>
      <c r="AY239" s="17" t="s">
        <v>145</v>
      </c>
      <c r="BE239" s="230">
        <f>IF(N239="základní",J239,0)</f>
        <v>0</v>
      </c>
      <c r="BF239" s="230">
        <f>IF(N239="snížená",J239,0)</f>
        <v>0</v>
      </c>
      <c r="BG239" s="230">
        <f>IF(N239="zákl. přenesená",J239,0)</f>
        <v>0</v>
      </c>
      <c r="BH239" s="230">
        <f>IF(N239="sníž. přenesená",J239,0)</f>
        <v>0</v>
      </c>
      <c r="BI239" s="230">
        <f>IF(N239="nulová",J239,0)</f>
        <v>0</v>
      </c>
      <c r="BJ239" s="17" t="s">
        <v>97</v>
      </c>
      <c r="BK239" s="230">
        <f>ROUND(I239*H239,2)</f>
        <v>0</v>
      </c>
      <c r="BL239" s="17" t="s">
        <v>193</v>
      </c>
      <c r="BM239" s="229" t="s">
        <v>339</v>
      </c>
    </row>
    <row r="240" s="2" customFormat="1" ht="24.15" customHeight="1">
      <c r="A240" s="38"/>
      <c r="B240" s="39"/>
      <c r="C240" s="264" t="s">
        <v>268</v>
      </c>
      <c r="D240" s="264" t="s">
        <v>184</v>
      </c>
      <c r="E240" s="265" t="s">
        <v>340</v>
      </c>
      <c r="F240" s="266" t="s">
        <v>341</v>
      </c>
      <c r="G240" s="267" t="s">
        <v>165</v>
      </c>
      <c r="H240" s="268">
        <v>2</v>
      </c>
      <c r="I240" s="269"/>
      <c r="J240" s="270">
        <f>ROUND(I240*H240,2)</f>
        <v>0</v>
      </c>
      <c r="K240" s="266" t="s">
        <v>152</v>
      </c>
      <c r="L240" s="271"/>
      <c r="M240" s="272" t="s">
        <v>1</v>
      </c>
      <c r="N240" s="273" t="s">
        <v>39</v>
      </c>
      <c r="O240" s="91"/>
      <c r="P240" s="227">
        <f>O240*H240</f>
        <v>0</v>
      </c>
      <c r="Q240" s="227">
        <v>0</v>
      </c>
      <c r="R240" s="227">
        <f>Q240*H240</f>
        <v>0</v>
      </c>
      <c r="S240" s="227">
        <v>0</v>
      </c>
      <c r="T240" s="228">
        <f>S240*H240</f>
        <v>0</v>
      </c>
      <c r="U240" s="38"/>
      <c r="V240" s="38"/>
      <c r="W240" s="38"/>
      <c r="X240" s="38"/>
      <c r="Y240" s="38"/>
      <c r="Z240" s="38"/>
      <c r="AA240" s="38"/>
      <c r="AB240" s="38"/>
      <c r="AC240" s="38"/>
      <c r="AD240" s="38"/>
      <c r="AE240" s="38"/>
      <c r="AR240" s="229" t="s">
        <v>239</v>
      </c>
      <c r="AT240" s="229" t="s">
        <v>184</v>
      </c>
      <c r="AU240" s="229" t="s">
        <v>97</v>
      </c>
      <c r="AY240" s="17" t="s">
        <v>145</v>
      </c>
      <c r="BE240" s="230">
        <f>IF(N240="základní",J240,0)</f>
        <v>0</v>
      </c>
      <c r="BF240" s="230">
        <f>IF(N240="snížená",J240,0)</f>
        <v>0</v>
      </c>
      <c r="BG240" s="230">
        <f>IF(N240="zákl. přenesená",J240,0)</f>
        <v>0</v>
      </c>
      <c r="BH240" s="230">
        <f>IF(N240="sníž. přenesená",J240,0)</f>
        <v>0</v>
      </c>
      <c r="BI240" s="230">
        <f>IF(N240="nulová",J240,0)</f>
        <v>0</v>
      </c>
      <c r="BJ240" s="17" t="s">
        <v>97</v>
      </c>
      <c r="BK240" s="230">
        <f>ROUND(I240*H240,2)</f>
        <v>0</v>
      </c>
      <c r="BL240" s="17" t="s">
        <v>193</v>
      </c>
      <c r="BM240" s="229" t="s">
        <v>342</v>
      </c>
    </row>
    <row r="241" s="2" customFormat="1" ht="24.15" customHeight="1">
      <c r="A241" s="38"/>
      <c r="B241" s="39"/>
      <c r="C241" s="218" t="s">
        <v>343</v>
      </c>
      <c r="D241" s="218" t="s">
        <v>148</v>
      </c>
      <c r="E241" s="219" t="s">
        <v>344</v>
      </c>
      <c r="F241" s="220" t="s">
        <v>345</v>
      </c>
      <c r="G241" s="221" t="s">
        <v>165</v>
      </c>
      <c r="H241" s="222">
        <v>3</v>
      </c>
      <c r="I241" s="223"/>
      <c r="J241" s="224">
        <f>ROUND(I241*H241,2)</f>
        <v>0</v>
      </c>
      <c r="K241" s="220" t="s">
        <v>152</v>
      </c>
      <c r="L241" s="44"/>
      <c r="M241" s="225" t="s">
        <v>1</v>
      </c>
      <c r="N241" s="226" t="s">
        <v>39</v>
      </c>
      <c r="O241" s="91"/>
      <c r="P241" s="227">
        <f>O241*H241</f>
        <v>0</v>
      </c>
      <c r="Q241" s="227">
        <v>0</v>
      </c>
      <c r="R241" s="227">
        <f>Q241*H241</f>
        <v>0</v>
      </c>
      <c r="S241" s="227">
        <v>0</v>
      </c>
      <c r="T241" s="228">
        <f>S241*H241</f>
        <v>0</v>
      </c>
      <c r="U241" s="38"/>
      <c r="V241" s="38"/>
      <c r="W241" s="38"/>
      <c r="X241" s="38"/>
      <c r="Y241" s="38"/>
      <c r="Z241" s="38"/>
      <c r="AA241" s="38"/>
      <c r="AB241" s="38"/>
      <c r="AC241" s="38"/>
      <c r="AD241" s="38"/>
      <c r="AE241" s="38"/>
      <c r="AR241" s="229" t="s">
        <v>193</v>
      </c>
      <c r="AT241" s="229" t="s">
        <v>148</v>
      </c>
      <c r="AU241" s="229" t="s">
        <v>97</v>
      </c>
      <c r="AY241" s="17" t="s">
        <v>145</v>
      </c>
      <c r="BE241" s="230">
        <f>IF(N241="základní",J241,0)</f>
        <v>0</v>
      </c>
      <c r="BF241" s="230">
        <f>IF(N241="snížená",J241,0)</f>
        <v>0</v>
      </c>
      <c r="BG241" s="230">
        <f>IF(N241="zákl. přenesená",J241,0)</f>
        <v>0</v>
      </c>
      <c r="BH241" s="230">
        <f>IF(N241="sníž. přenesená",J241,0)</f>
        <v>0</v>
      </c>
      <c r="BI241" s="230">
        <f>IF(N241="nulová",J241,0)</f>
        <v>0</v>
      </c>
      <c r="BJ241" s="17" t="s">
        <v>97</v>
      </c>
      <c r="BK241" s="230">
        <f>ROUND(I241*H241,2)</f>
        <v>0</v>
      </c>
      <c r="BL241" s="17" t="s">
        <v>193</v>
      </c>
      <c r="BM241" s="229" t="s">
        <v>346</v>
      </c>
    </row>
    <row r="242" s="2" customFormat="1" ht="16.5" customHeight="1">
      <c r="A242" s="38"/>
      <c r="B242" s="39"/>
      <c r="C242" s="264" t="s">
        <v>273</v>
      </c>
      <c r="D242" s="264" t="s">
        <v>184</v>
      </c>
      <c r="E242" s="265" t="s">
        <v>347</v>
      </c>
      <c r="F242" s="266" t="s">
        <v>348</v>
      </c>
      <c r="G242" s="267" t="s">
        <v>165</v>
      </c>
      <c r="H242" s="268">
        <v>3</v>
      </c>
      <c r="I242" s="269"/>
      <c r="J242" s="270">
        <f>ROUND(I242*H242,2)</f>
        <v>0</v>
      </c>
      <c r="K242" s="266" t="s">
        <v>152</v>
      </c>
      <c r="L242" s="271"/>
      <c r="M242" s="272" t="s">
        <v>1</v>
      </c>
      <c r="N242" s="273" t="s">
        <v>39</v>
      </c>
      <c r="O242" s="91"/>
      <c r="P242" s="227">
        <f>O242*H242</f>
        <v>0</v>
      </c>
      <c r="Q242" s="227">
        <v>0</v>
      </c>
      <c r="R242" s="227">
        <f>Q242*H242</f>
        <v>0</v>
      </c>
      <c r="S242" s="227">
        <v>0</v>
      </c>
      <c r="T242" s="228">
        <f>S242*H242</f>
        <v>0</v>
      </c>
      <c r="U242" s="38"/>
      <c r="V242" s="38"/>
      <c r="W242" s="38"/>
      <c r="X242" s="38"/>
      <c r="Y242" s="38"/>
      <c r="Z242" s="38"/>
      <c r="AA242" s="38"/>
      <c r="AB242" s="38"/>
      <c r="AC242" s="38"/>
      <c r="AD242" s="38"/>
      <c r="AE242" s="38"/>
      <c r="AR242" s="229" t="s">
        <v>239</v>
      </c>
      <c r="AT242" s="229" t="s">
        <v>184</v>
      </c>
      <c r="AU242" s="229" t="s">
        <v>97</v>
      </c>
      <c r="AY242" s="17" t="s">
        <v>145</v>
      </c>
      <c r="BE242" s="230">
        <f>IF(N242="základní",J242,0)</f>
        <v>0</v>
      </c>
      <c r="BF242" s="230">
        <f>IF(N242="snížená",J242,0)</f>
        <v>0</v>
      </c>
      <c r="BG242" s="230">
        <f>IF(N242="zákl. přenesená",J242,0)</f>
        <v>0</v>
      </c>
      <c r="BH242" s="230">
        <f>IF(N242="sníž. přenesená",J242,0)</f>
        <v>0</v>
      </c>
      <c r="BI242" s="230">
        <f>IF(N242="nulová",J242,0)</f>
        <v>0</v>
      </c>
      <c r="BJ242" s="17" t="s">
        <v>97</v>
      </c>
      <c r="BK242" s="230">
        <f>ROUND(I242*H242,2)</f>
        <v>0</v>
      </c>
      <c r="BL242" s="17" t="s">
        <v>193</v>
      </c>
      <c r="BM242" s="229" t="s">
        <v>349</v>
      </c>
    </row>
    <row r="243" s="2" customFormat="1" ht="24.15" customHeight="1">
      <c r="A243" s="38"/>
      <c r="B243" s="39"/>
      <c r="C243" s="218" t="s">
        <v>350</v>
      </c>
      <c r="D243" s="218" t="s">
        <v>148</v>
      </c>
      <c r="E243" s="219" t="s">
        <v>351</v>
      </c>
      <c r="F243" s="220" t="s">
        <v>352</v>
      </c>
      <c r="G243" s="221" t="s">
        <v>165</v>
      </c>
      <c r="H243" s="222">
        <v>1</v>
      </c>
      <c r="I243" s="223"/>
      <c r="J243" s="224">
        <f>ROUND(I243*H243,2)</f>
        <v>0</v>
      </c>
      <c r="K243" s="220" t="s">
        <v>152</v>
      </c>
      <c r="L243" s="44"/>
      <c r="M243" s="225" t="s">
        <v>1</v>
      </c>
      <c r="N243" s="226" t="s">
        <v>39</v>
      </c>
      <c r="O243" s="91"/>
      <c r="P243" s="227">
        <f>O243*H243</f>
        <v>0</v>
      </c>
      <c r="Q243" s="227">
        <v>0</v>
      </c>
      <c r="R243" s="227">
        <f>Q243*H243</f>
        <v>0</v>
      </c>
      <c r="S243" s="227">
        <v>0</v>
      </c>
      <c r="T243" s="228">
        <f>S243*H243</f>
        <v>0</v>
      </c>
      <c r="U243" s="38"/>
      <c r="V243" s="38"/>
      <c r="W243" s="38"/>
      <c r="X243" s="38"/>
      <c r="Y243" s="38"/>
      <c r="Z243" s="38"/>
      <c r="AA243" s="38"/>
      <c r="AB243" s="38"/>
      <c r="AC243" s="38"/>
      <c r="AD243" s="38"/>
      <c r="AE243" s="38"/>
      <c r="AR243" s="229" t="s">
        <v>193</v>
      </c>
      <c r="AT243" s="229" t="s">
        <v>148</v>
      </c>
      <c r="AU243" s="229" t="s">
        <v>97</v>
      </c>
      <c r="AY243" s="17" t="s">
        <v>145</v>
      </c>
      <c r="BE243" s="230">
        <f>IF(N243="základní",J243,0)</f>
        <v>0</v>
      </c>
      <c r="BF243" s="230">
        <f>IF(N243="snížená",J243,0)</f>
        <v>0</v>
      </c>
      <c r="BG243" s="230">
        <f>IF(N243="zákl. přenesená",J243,0)</f>
        <v>0</v>
      </c>
      <c r="BH243" s="230">
        <f>IF(N243="sníž. přenesená",J243,0)</f>
        <v>0</v>
      </c>
      <c r="BI243" s="230">
        <f>IF(N243="nulová",J243,0)</f>
        <v>0</v>
      </c>
      <c r="BJ243" s="17" t="s">
        <v>97</v>
      </c>
      <c r="BK243" s="230">
        <f>ROUND(I243*H243,2)</f>
        <v>0</v>
      </c>
      <c r="BL243" s="17" t="s">
        <v>193</v>
      </c>
      <c r="BM243" s="229" t="s">
        <v>194</v>
      </c>
    </row>
    <row r="244" s="2" customFormat="1" ht="16.5" customHeight="1">
      <c r="A244" s="38"/>
      <c r="B244" s="39"/>
      <c r="C244" s="264" t="s">
        <v>276</v>
      </c>
      <c r="D244" s="264" t="s">
        <v>184</v>
      </c>
      <c r="E244" s="265" t="s">
        <v>353</v>
      </c>
      <c r="F244" s="266" t="s">
        <v>354</v>
      </c>
      <c r="G244" s="267" t="s">
        <v>165</v>
      </c>
      <c r="H244" s="268">
        <v>1</v>
      </c>
      <c r="I244" s="269"/>
      <c r="J244" s="270">
        <f>ROUND(I244*H244,2)</f>
        <v>0</v>
      </c>
      <c r="K244" s="266" t="s">
        <v>152</v>
      </c>
      <c r="L244" s="271"/>
      <c r="M244" s="272" t="s">
        <v>1</v>
      </c>
      <c r="N244" s="273" t="s">
        <v>39</v>
      </c>
      <c r="O244" s="91"/>
      <c r="P244" s="227">
        <f>O244*H244</f>
        <v>0</v>
      </c>
      <c r="Q244" s="227">
        <v>0</v>
      </c>
      <c r="R244" s="227">
        <f>Q244*H244</f>
        <v>0</v>
      </c>
      <c r="S244" s="227">
        <v>0</v>
      </c>
      <c r="T244" s="228">
        <f>S244*H244</f>
        <v>0</v>
      </c>
      <c r="U244" s="38"/>
      <c r="V244" s="38"/>
      <c r="W244" s="38"/>
      <c r="X244" s="38"/>
      <c r="Y244" s="38"/>
      <c r="Z244" s="38"/>
      <c r="AA244" s="38"/>
      <c r="AB244" s="38"/>
      <c r="AC244" s="38"/>
      <c r="AD244" s="38"/>
      <c r="AE244" s="38"/>
      <c r="AR244" s="229" t="s">
        <v>239</v>
      </c>
      <c r="AT244" s="229" t="s">
        <v>184</v>
      </c>
      <c r="AU244" s="229" t="s">
        <v>97</v>
      </c>
      <c r="AY244" s="17" t="s">
        <v>145</v>
      </c>
      <c r="BE244" s="230">
        <f>IF(N244="základní",J244,0)</f>
        <v>0</v>
      </c>
      <c r="BF244" s="230">
        <f>IF(N244="snížená",J244,0)</f>
        <v>0</v>
      </c>
      <c r="BG244" s="230">
        <f>IF(N244="zákl. přenesená",J244,0)</f>
        <v>0</v>
      </c>
      <c r="BH244" s="230">
        <f>IF(N244="sníž. přenesená",J244,0)</f>
        <v>0</v>
      </c>
      <c r="BI244" s="230">
        <f>IF(N244="nulová",J244,0)</f>
        <v>0</v>
      </c>
      <c r="BJ244" s="17" t="s">
        <v>97</v>
      </c>
      <c r="BK244" s="230">
        <f>ROUND(I244*H244,2)</f>
        <v>0</v>
      </c>
      <c r="BL244" s="17" t="s">
        <v>193</v>
      </c>
      <c r="BM244" s="229" t="s">
        <v>220</v>
      </c>
    </row>
    <row r="245" s="2" customFormat="1" ht="24.15" customHeight="1">
      <c r="A245" s="38"/>
      <c r="B245" s="39"/>
      <c r="C245" s="218" t="s">
        <v>355</v>
      </c>
      <c r="D245" s="218" t="s">
        <v>148</v>
      </c>
      <c r="E245" s="219" t="s">
        <v>356</v>
      </c>
      <c r="F245" s="220" t="s">
        <v>357</v>
      </c>
      <c r="G245" s="221" t="s">
        <v>165</v>
      </c>
      <c r="H245" s="222">
        <v>1</v>
      </c>
      <c r="I245" s="223"/>
      <c r="J245" s="224">
        <f>ROUND(I245*H245,2)</f>
        <v>0</v>
      </c>
      <c r="K245" s="220" t="s">
        <v>152</v>
      </c>
      <c r="L245" s="44"/>
      <c r="M245" s="225" t="s">
        <v>1</v>
      </c>
      <c r="N245" s="226" t="s">
        <v>39</v>
      </c>
      <c r="O245" s="91"/>
      <c r="P245" s="227">
        <f>O245*H245</f>
        <v>0</v>
      </c>
      <c r="Q245" s="227">
        <v>0</v>
      </c>
      <c r="R245" s="227">
        <f>Q245*H245</f>
        <v>0</v>
      </c>
      <c r="S245" s="227">
        <v>0</v>
      </c>
      <c r="T245" s="228">
        <f>S245*H245</f>
        <v>0</v>
      </c>
      <c r="U245" s="38"/>
      <c r="V245" s="38"/>
      <c r="W245" s="38"/>
      <c r="X245" s="38"/>
      <c r="Y245" s="38"/>
      <c r="Z245" s="38"/>
      <c r="AA245" s="38"/>
      <c r="AB245" s="38"/>
      <c r="AC245" s="38"/>
      <c r="AD245" s="38"/>
      <c r="AE245" s="38"/>
      <c r="AR245" s="229" t="s">
        <v>193</v>
      </c>
      <c r="AT245" s="229" t="s">
        <v>148</v>
      </c>
      <c r="AU245" s="229" t="s">
        <v>97</v>
      </c>
      <c r="AY245" s="17" t="s">
        <v>145</v>
      </c>
      <c r="BE245" s="230">
        <f>IF(N245="základní",J245,0)</f>
        <v>0</v>
      </c>
      <c r="BF245" s="230">
        <f>IF(N245="snížená",J245,0)</f>
        <v>0</v>
      </c>
      <c r="BG245" s="230">
        <f>IF(N245="zákl. přenesená",J245,0)</f>
        <v>0</v>
      </c>
      <c r="BH245" s="230">
        <f>IF(N245="sníž. přenesená",J245,0)</f>
        <v>0</v>
      </c>
      <c r="BI245" s="230">
        <f>IF(N245="nulová",J245,0)</f>
        <v>0</v>
      </c>
      <c r="BJ245" s="17" t="s">
        <v>97</v>
      </c>
      <c r="BK245" s="230">
        <f>ROUND(I245*H245,2)</f>
        <v>0</v>
      </c>
      <c r="BL245" s="17" t="s">
        <v>193</v>
      </c>
      <c r="BM245" s="229" t="s">
        <v>358</v>
      </c>
    </row>
    <row r="246" s="2" customFormat="1" ht="24.15" customHeight="1">
      <c r="A246" s="38"/>
      <c r="B246" s="39"/>
      <c r="C246" s="264" t="s">
        <v>280</v>
      </c>
      <c r="D246" s="264" t="s">
        <v>184</v>
      </c>
      <c r="E246" s="265" t="s">
        <v>359</v>
      </c>
      <c r="F246" s="266" t="s">
        <v>360</v>
      </c>
      <c r="G246" s="267" t="s">
        <v>165</v>
      </c>
      <c r="H246" s="268">
        <v>1</v>
      </c>
      <c r="I246" s="269"/>
      <c r="J246" s="270">
        <f>ROUND(I246*H246,2)</f>
        <v>0</v>
      </c>
      <c r="K246" s="266" t="s">
        <v>1</v>
      </c>
      <c r="L246" s="271"/>
      <c r="M246" s="272" t="s">
        <v>1</v>
      </c>
      <c r="N246" s="273" t="s">
        <v>39</v>
      </c>
      <c r="O246" s="91"/>
      <c r="P246" s="227">
        <f>O246*H246</f>
        <v>0</v>
      </c>
      <c r="Q246" s="227">
        <v>0</v>
      </c>
      <c r="R246" s="227">
        <f>Q246*H246</f>
        <v>0</v>
      </c>
      <c r="S246" s="227">
        <v>0</v>
      </c>
      <c r="T246" s="228">
        <f>S246*H246</f>
        <v>0</v>
      </c>
      <c r="U246" s="38"/>
      <c r="V246" s="38"/>
      <c r="W246" s="38"/>
      <c r="X246" s="38"/>
      <c r="Y246" s="38"/>
      <c r="Z246" s="38"/>
      <c r="AA246" s="38"/>
      <c r="AB246" s="38"/>
      <c r="AC246" s="38"/>
      <c r="AD246" s="38"/>
      <c r="AE246" s="38"/>
      <c r="AR246" s="229" t="s">
        <v>239</v>
      </c>
      <c r="AT246" s="229" t="s">
        <v>184</v>
      </c>
      <c r="AU246" s="229" t="s">
        <v>97</v>
      </c>
      <c r="AY246" s="17" t="s">
        <v>145</v>
      </c>
      <c r="BE246" s="230">
        <f>IF(N246="základní",J246,0)</f>
        <v>0</v>
      </c>
      <c r="BF246" s="230">
        <f>IF(N246="snížená",J246,0)</f>
        <v>0</v>
      </c>
      <c r="BG246" s="230">
        <f>IF(N246="zákl. přenesená",J246,0)</f>
        <v>0</v>
      </c>
      <c r="BH246" s="230">
        <f>IF(N246="sníž. přenesená",J246,0)</f>
        <v>0</v>
      </c>
      <c r="BI246" s="230">
        <f>IF(N246="nulová",J246,0)</f>
        <v>0</v>
      </c>
      <c r="BJ246" s="17" t="s">
        <v>97</v>
      </c>
      <c r="BK246" s="230">
        <f>ROUND(I246*H246,2)</f>
        <v>0</v>
      </c>
      <c r="BL246" s="17" t="s">
        <v>193</v>
      </c>
      <c r="BM246" s="229" t="s">
        <v>361</v>
      </c>
    </row>
    <row r="247" s="2" customFormat="1" ht="37.8" customHeight="1">
      <c r="A247" s="38"/>
      <c r="B247" s="39"/>
      <c r="C247" s="218" t="s">
        <v>362</v>
      </c>
      <c r="D247" s="218" t="s">
        <v>148</v>
      </c>
      <c r="E247" s="219" t="s">
        <v>363</v>
      </c>
      <c r="F247" s="220" t="s">
        <v>364</v>
      </c>
      <c r="G247" s="221" t="s">
        <v>165</v>
      </c>
      <c r="H247" s="222">
        <v>2</v>
      </c>
      <c r="I247" s="223"/>
      <c r="J247" s="224">
        <f>ROUND(I247*H247,2)</f>
        <v>0</v>
      </c>
      <c r="K247" s="220" t="s">
        <v>152</v>
      </c>
      <c r="L247" s="44"/>
      <c r="M247" s="225" t="s">
        <v>1</v>
      </c>
      <c r="N247" s="226" t="s">
        <v>39</v>
      </c>
      <c r="O247" s="91"/>
      <c r="P247" s="227">
        <f>O247*H247</f>
        <v>0</v>
      </c>
      <c r="Q247" s="227">
        <v>0</v>
      </c>
      <c r="R247" s="227">
        <f>Q247*H247</f>
        <v>0</v>
      </c>
      <c r="S247" s="227">
        <v>0</v>
      </c>
      <c r="T247" s="228">
        <f>S247*H247</f>
        <v>0</v>
      </c>
      <c r="U247" s="38"/>
      <c r="V247" s="38"/>
      <c r="W247" s="38"/>
      <c r="X247" s="38"/>
      <c r="Y247" s="38"/>
      <c r="Z247" s="38"/>
      <c r="AA247" s="38"/>
      <c r="AB247" s="38"/>
      <c r="AC247" s="38"/>
      <c r="AD247" s="38"/>
      <c r="AE247" s="38"/>
      <c r="AR247" s="229" t="s">
        <v>193</v>
      </c>
      <c r="AT247" s="229" t="s">
        <v>148</v>
      </c>
      <c r="AU247" s="229" t="s">
        <v>97</v>
      </c>
      <c r="AY247" s="17" t="s">
        <v>145</v>
      </c>
      <c r="BE247" s="230">
        <f>IF(N247="základní",J247,0)</f>
        <v>0</v>
      </c>
      <c r="BF247" s="230">
        <f>IF(N247="snížená",J247,0)</f>
        <v>0</v>
      </c>
      <c r="BG247" s="230">
        <f>IF(N247="zákl. přenesená",J247,0)</f>
        <v>0</v>
      </c>
      <c r="BH247" s="230">
        <f>IF(N247="sníž. přenesená",J247,0)</f>
        <v>0</v>
      </c>
      <c r="BI247" s="230">
        <f>IF(N247="nulová",J247,0)</f>
        <v>0</v>
      </c>
      <c r="BJ247" s="17" t="s">
        <v>97</v>
      </c>
      <c r="BK247" s="230">
        <f>ROUND(I247*H247,2)</f>
        <v>0</v>
      </c>
      <c r="BL247" s="17" t="s">
        <v>193</v>
      </c>
      <c r="BM247" s="229" t="s">
        <v>365</v>
      </c>
    </row>
    <row r="248" s="2" customFormat="1" ht="33" customHeight="1">
      <c r="A248" s="38"/>
      <c r="B248" s="39"/>
      <c r="C248" s="218" t="s">
        <v>281</v>
      </c>
      <c r="D248" s="218" t="s">
        <v>148</v>
      </c>
      <c r="E248" s="219" t="s">
        <v>366</v>
      </c>
      <c r="F248" s="220" t="s">
        <v>367</v>
      </c>
      <c r="G248" s="221" t="s">
        <v>165</v>
      </c>
      <c r="H248" s="222">
        <v>1</v>
      </c>
      <c r="I248" s="223"/>
      <c r="J248" s="224">
        <f>ROUND(I248*H248,2)</f>
        <v>0</v>
      </c>
      <c r="K248" s="220" t="s">
        <v>152</v>
      </c>
      <c r="L248" s="44"/>
      <c r="M248" s="225" t="s">
        <v>1</v>
      </c>
      <c r="N248" s="226" t="s">
        <v>39</v>
      </c>
      <c r="O248" s="91"/>
      <c r="P248" s="227">
        <f>O248*H248</f>
        <v>0</v>
      </c>
      <c r="Q248" s="227">
        <v>0</v>
      </c>
      <c r="R248" s="227">
        <f>Q248*H248</f>
        <v>0</v>
      </c>
      <c r="S248" s="227">
        <v>0</v>
      </c>
      <c r="T248" s="228">
        <f>S248*H248</f>
        <v>0</v>
      </c>
      <c r="U248" s="38"/>
      <c r="V248" s="38"/>
      <c r="W248" s="38"/>
      <c r="X248" s="38"/>
      <c r="Y248" s="38"/>
      <c r="Z248" s="38"/>
      <c r="AA248" s="38"/>
      <c r="AB248" s="38"/>
      <c r="AC248" s="38"/>
      <c r="AD248" s="38"/>
      <c r="AE248" s="38"/>
      <c r="AR248" s="229" t="s">
        <v>193</v>
      </c>
      <c r="AT248" s="229" t="s">
        <v>148</v>
      </c>
      <c r="AU248" s="229" t="s">
        <v>97</v>
      </c>
      <c r="AY248" s="17" t="s">
        <v>145</v>
      </c>
      <c r="BE248" s="230">
        <f>IF(N248="základní",J248,0)</f>
        <v>0</v>
      </c>
      <c r="BF248" s="230">
        <f>IF(N248="snížená",J248,0)</f>
        <v>0</v>
      </c>
      <c r="BG248" s="230">
        <f>IF(N248="zákl. přenesená",J248,0)</f>
        <v>0</v>
      </c>
      <c r="BH248" s="230">
        <f>IF(N248="sníž. přenesená",J248,0)</f>
        <v>0</v>
      </c>
      <c r="BI248" s="230">
        <f>IF(N248="nulová",J248,0)</f>
        <v>0</v>
      </c>
      <c r="BJ248" s="17" t="s">
        <v>97</v>
      </c>
      <c r="BK248" s="230">
        <f>ROUND(I248*H248,2)</f>
        <v>0</v>
      </c>
      <c r="BL248" s="17" t="s">
        <v>193</v>
      </c>
      <c r="BM248" s="229" t="s">
        <v>368</v>
      </c>
    </row>
    <row r="249" s="2" customFormat="1" ht="37.8" customHeight="1">
      <c r="A249" s="38"/>
      <c r="B249" s="39"/>
      <c r="C249" s="218" t="s">
        <v>369</v>
      </c>
      <c r="D249" s="218" t="s">
        <v>148</v>
      </c>
      <c r="E249" s="219" t="s">
        <v>370</v>
      </c>
      <c r="F249" s="220" t="s">
        <v>371</v>
      </c>
      <c r="G249" s="221" t="s">
        <v>165</v>
      </c>
      <c r="H249" s="222">
        <v>3</v>
      </c>
      <c r="I249" s="223"/>
      <c r="J249" s="224">
        <f>ROUND(I249*H249,2)</f>
        <v>0</v>
      </c>
      <c r="K249" s="220" t="s">
        <v>152</v>
      </c>
      <c r="L249" s="44"/>
      <c r="M249" s="225" t="s">
        <v>1</v>
      </c>
      <c r="N249" s="226" t="s">
        <v>39</v>
      </c>
      <c r="O249" s="91"/>
      <c r="P249" s="227">
        <f>O249*H249</f>
        <v>0</v>
      </c>
      <c r="Q249" s="227">
        <v>0</v>
      </c>
      <c r="R249" s="227">
        <f>Q249*H249</f>
        <v>0</v>
      </c>
      <c r="S249" s="227">
        <v>0</v>
      </c>
      <c r="T249" s="228">
        <f>S249*H249</f>
        <v>0</v>
      </c>
      <c r="U249" s="38"/>
      <c r="V249" s="38"/>
      <c r="W249" s="38"/>
      <c r="X249" s="38"/>
      <c r="Y249" s="38"/>
      <c r="Z249" s="38"/>
      <c r="AA249" s="38"/>
      <c r="AB249" s="38"/>
      <c r="AC249" s="38"/>
      <c r="AD249" s="38"/>
      <c r="AE249" s="38"/>
      <c r="AR249" s="229" t="s">
        <v>193</v>
      </c>
      <c r="AT249" s="229" t="s">
        <v>148</v>
      </c>
      <c r="AU249" s="229" t="s">
        <v>97</v>
      </c>
      <c r="AY249" s="17" t="s">
        <v>145</v>
      </c>
      <c r="BE249" s="230">
        <f>IF(N249="základní",J249,0)</f>
        <v>0</v>
      </c>
      <c r="BF249" s="230">
        <f>IF(N249="snížená",J249,0)</f>
        <v>0</v>
      </c>
      <c r="BG249" s="230">
        <f>IF(N249="zákl. přenesená",J249,0)</f>
        <v>0</v>
      </c>
      <c r="BH249" s="230">
        <f>IF(N249="sníž. přenesená",J249,0)</f>
        <v>0</v>
      </c>
      <c r="BI249" s="230">
        <f>IF(N249="nulová",J249,0)</f>
        <v>0</v>
      </c>
      <c r="BJ249" s="17" t="s">
        <v>97</v>
      </c>
      <c r="BK249" s="230">
        <f>ROUND(I249*H249,2)</f>
        <v>0</v>
      </c>
      <c r="BL249" s="17" t="s">
        <v>193</v>
      </c>
      <c r="BM249" s="229" t="s">
        <v>372</v>
      </c>
    </row>
    <row r="250" s="2" customFormat="1" ht="16.5" customHeight="1">
      <c r="A250" s="38"/>
      <c r="B250" s="39"/>
      <c r="C250" s="264" t="s">
        <v>285</v>
      </c>
      <c r="D250" s="264" t="s">
        <v>184</v>
      </c>
      <c r="E250" s="265" t="s">
        <v>373</v>
      </c>
      <c r="F250" s="266" t="s">
        <v>374</v>
      </c>
      <c r="G250" s="267" t="s">
        <v>375</v>
      </c>
      <c r="H250" s="268">
        <v>1</v>
      </c>
      <c r="I250" s="269"/>
      <c r="J250" s="270">
        <f>ROUND(I250*H250,2)</f>
        <v>0</v>
      </c>
      <c r="K250" s="266" t="s">
        <v>1</v>
      </c>
      <c r="L250" s="271"/>
      <c r="M250" s="272" t="s">
        <v>1</v>
      </c>
      <c r="N250" s="273" t="s">
        <v>39</v>
      </c>
      <c r="O250" s="91"/>
      <c r="P250" s="227">
        <f>O250*H250</f>
        <v>0</v>
      </c>
      <c r="Q250" s="227">
        <v>0</v>
      </c>
      <c r="R250" s="227">
        <f>Q250*H250</f>
        <v>0</v>
      </c>
      <c r="S250" s="227">
        <v>0</v>
      </c>
      <c r="T250" s="228">
        <f>S250*H250</f>
        <v>0</v>
      </c>
      <c r="U250" s="38"/>
      <c r="V250" s="38"/>
      <c r="W250" s="38"/>
      <c r="X250" s="38"/>
      <c r="Y250" s="38"/>
      <c r="Z250" s="38"/>
      <c r="AA250" s="38"/>
      <c r="AB250" s="38"/>
      <c r="AC250" s="38"/>
      <c r="AD250" s="38"/>
      <c r="AE250" s="38"/>
      <c r="AR250" s="229" t="s">
        <v>239</v>
      </c>
      <c r="AT250" s="229" t="s">
        <v>184</v>
      </c>
      <c r="AU250" s="229" t="s">
        <v>97</v>
      </c>
      <c r="AY250" s="17" t="s">
        <v>145</v>
      </c>
      <c r="BE250" s="230">
        <f>IF(N250="základní",J250,0)</f>
        <v>0</v>
      </c>
      <c r="BF250" s="230">
        <f>IF(N250="snížená",J250,0)</f>
        <v>0</v>
      </c>
      <c r="BG250" s="230">
        <f>IF(N250="zákl. přenesená",J250,0)</f>
        <v>0</v>
      </c>
      <c r="BH250" s="230">
        <f>IF(N250="sníž. přenesená",J250,0)</f>
        <v>0</v>
      </c>
      <c r="BI250" s="230">
        <f>IF(N250="nulová",J250,0)</f>
        <v>0</v>
      </c>
      <c r="BJ250" s="17" t="s">
        <v>97</v>
      </c>
      <c r="BK250" s="230">
        <f>ROUND(I250*H250,2)</f>
        <v>0</v>
      </c>
      <c r="BL250" s="17" t="s">
        <v>193</v>
      </c>
      <c r="BM250" s="229" t="s">
        <v>376</v>
      </c>
    </row>
    <row r="251" s="2" customFormat="1" ht="24.15" customHeight="1">
      <c r="A251" s="38"/>
      <c r="B251" s="39"/>
      <c r="C251" s="218" t="s">
        <v>377</v>
      </c>
      <c r="D251" s="218" t="s">
        <v>148</v>
      </c>
      <c r="E251" s="219" t="s">
        <v>378</v>
      </c>
      <c r="F251" s="220" t="s">
        <v>379</v>
      </c>
      <c r="G251" s="221" t="s">
        <v>165</v>
      </c>
      <c r="H251" s="222">
        <v>2</v>
      </c>
      <c r="I251" s="223"/>
      <c r="J251" s="224">
        <f>ROUND(I251*H251,2)</f>
        <v>0</v>
      </c>
      <c r="K251" s="220" t="s">
        <v>152</v>
      </c>
      <c r="L251" s="44"/>
      <c r="M251" s="225" t="s">
        <v>1</v>
      </c>
      <c r="N251" s="226" t="s">
        <v>39</v>
      </c>
      <c r="O251" s="91"/>
      <c r="P251" s="227">
        <f>O251*H251</f>
        <v>0</v>
      </c>
      <c r="Q251" s="227">
        <v>0</v>
      </c>
      <c r="R251" s="227">
        <f>Q251*H251</f>
        <v>0</v>
      </c>
      <c r="S251" s="227">
        <v>0</v>
      </c>
      <c r="T251" s="228">
        <f>S251*H251</f>
        <v>0</v>
      </c>
      <c r="U251" s="38"/>
      <c r="V251" s="38"/>
      <c r="W251" s="38"/>
      <c r="X251" s="38"/>
      <c r="Y251" s="38"/>
      <c r="Z251" s="38"/>
      <c r="AA251" s="38"/>
      <c r="AB251" s="38"/>
      <c r="AC251" s="38"/>
      <c r="AD251" s="38"/>
      <c r="AE251" s="38"/>
      <c r="AR251" s="229" t="s">
        <v>193</v>
      </c>
      <c r="AT251" s="229" t="s">
        <v>148</v>
      </c>
      <c r="AU251" s="229" t="s">
        <v>97</v>
      </c>
      <c r="AY251" s="17" t="s">
        <v>145</v>
      </c>
      <c r="BE251" s="230">
        <f>IF(N251="základní",J251,0)</f>
        <v>0</v>
      </c>
      <c r="BF251" s="230">
        <f>IF(N251="snížená",J251,0)</f>
        <v>0</v>
      </c>
      <c r="BG251" s="230">
        <f>IF(N251="zákl. přenesená",J251,0)</f>
        <v>0</v>
      </c>
      <c r="BH251" s="230">
        <f>IF(N251="sníž. přenesená",J251,0)</f>
        <v>0</v>
      </c>
      <c r="BI251" s="230">
        <f>IF(N251="nulová",J251,0)</f>
        <v>0</v>
      </c>
      <c r="BJ251" s="17" t="s">
        <v>97</v>
      </c>
      <c r="BK251" s="230">
        <f>ROUND(I251*H251,2)</f>
        <v>0</v>
      </c>
      <c r="BL251" s="17" t="s">
        <v>193</v>
      </c>
      <c r="BM251" s="229" t="s">
        <v>380</v>
      </c>
    </row>
    <row r="252" s="2" customFormat="1" ht="24.15" customHeight="1">
      <c r="A252" s="38"/>
      <c r="B252" s="39"/>
      <c r="C252" s="264" t="s">
        <v>288</v>
      </c>
      <c r="D252" s="264" t="s">
        <v>184</v>
      </c>
      <c r="E252" s="265" t="s">
        <v>381</v>
      </c>
      <c r="F252" s="266" t="s">
        <v>382</v>
      </c>
      <c r="G252" s="267" t="s">
        <v>151</v>
      </c>
      <c r="H252" s="268">
        <v>0.85499999999999998</v>
      </c>
      <c r="I252" s="269"/>
      <c r="J252" s="270">
        <f>ROUND(I252*H252,2)</f>
        <v>0</v>
      </c>
      <c r="K252" s="266" t="s">
        <v>383</v>
      </c>
      <c r="L252" s="271"/>
      <c r="M252" s="272" t="s">
        <v>1</v>
      </c>
      <c r="N252" s="273" t="s">
        <v>39</v>
      </c>
      <c r="O252" s="91"/>
      <c r="P252" s="227">
        <f>O252*H252</f>
        <v>0</v>
      </c>
      <c r="Q252" s="227">
        <v>0</v>
      </c>
      <c r="R252" s="227">
        <f>Q252*H252</f>
        <v>0</v>
      </c>
      <c r="S252" s="227">
        <v>0</v>
      </c>
      <c r="T252" s="228">
        <f>S252*H252</f>
        <v>0</v>
      </c>
      <c r="U252" s="38"/>
      <c r="V252" s="38"/>
      <c r="W252" s="38"/>
      <c r="X252" s="38"/>
      <c r="Y252" s="38"/>
      <c r="Z252" s="38"/>
      <c r="AA252" s="38"/>
      <c r="AB252" s="38"/>
      <c r="AC252" s="38"/>
      <c r="AD252" s="38"/>
      <c r="AE252" s="38"/>
      <c r="AR252" s="229" t="s">
        <v>239</v>
      </c>
      <c r="AT252" s="229" t="s">
        <v>184</v>
      </c>
      <c r="AU252" s="229" t="s">
        <v>97</v>
      </c>
      <c r="AY252" s="17" t="s">
        <v>145</v>
      </c>
      <c r="BE252" s="230">
        <f>IF(N252="základní",J252,0)</f>
        <v>0</v>
      </c>
      <c r="BF252" s="230">
        <f>IF(N252="snížená",J252,0)</f>
        <v>0</v>
      </c>
      <c r="BG252" s="230">
        <f>IF(N252="zákl. přenesená",J252,0)</f>
        <v>0</v>
      </c>
      <c r="BH252" s="230">
        <f>IF(N252="sníž. přenesená",J252,0)</f>
        <v>0</v>
      </c>
      <c r="BI252" s="230">
        <f>IF(N252="nulová",J252,0)</f>
        <v>0</v>
      </c>
      <c r="BJ252" s="17" t="s">
        <v>97</v>
      </c>
      <c r="BK252" s="230">
        <f>ROUND(I252*H252,2)</f>
        <v>0</v>
      </c>
      <c r="BL252" s="17" t="s">
        <v>193</v>
      </c>
      <c r="BM252" s="229" t="s">
        <v>384</v>
      </c>
    </row>
    <row r="253" s="14" customFormat="1">
      <c r="A253" s="14"/>
      <c r="B253" s="242"/>
      <c r="C253" s="243"/>
      <c r="D253" s="233" t="s">
        <v>154</v>
      </c>
      <c r="E253" s="244" t="s">
        <v>1</v>
      </c>
      <c r="F253" s="245" t="s">
        <v>385</v>
      </c>
      <c r="G253" s="243"/>
      <c r="H253" s="246">
        <v>0.85499999999999998</v>
      </c>
      <c r="I253" s="247"/>
      <c r="J253" s="243"/>
      <c r="K253" s="243"/>
      <c r="L253" s="248"/>
      <c r="M253" s="249"/>
      <c r="N253" s="250"/>
      <c r="O253" s="250"/>
      <c r="P253" s="250"/>
      <c r="Q253" s="250"/>
      <c r="R253" s="250"/>
      <c r="S253" s="250"/>
      <c r="T253" s="251"/>
      <c r="U253" s="14"/>
      <c r="V253" s="14"/>
      <c r="W253" s="14"/>
      <c r="X253" s="14"/>
      <c r="Y253" s="14"/>
      <c r="Z253" s="14"/>
      <c r="AA253" s="14"/>
      <c r="AB253" s="14"/>
      <c r="AC253" s="14"/>
      <c r="AD253" s="14"/>
      <c r="AE253" s="14"/>
      <c r="AT253" s="252" t="s">
        <v>154</v>
      </c>
      <c r="AU253" s="252" t="s">
        <v>97</v>
      </c>
      <c r="AV253" s="14" t="s">
        <v>97</v>
      </c>
      <c r="AW253" s="14" t="s">
        <v>30</v>
      </c>
      <c r="AX253" s="14" t="s">
        <v>73</v>
      </c>
      <c r="AY253" s="252" t="s">
        <v>145</v>
      </c>
    </row>
    <row r="254" s="15" customFormat="1">
      <c r="A254" s="15"/>
      <c r="B254" s="253"/>
      <c r="C254" s="254"/>
      <c r="D254" s="233" t="s">
        <v>154</v>
      </c>
      <c r="E254" s="255" t="s">
        <v>1</v>
      </c>
      <c r="F254" s="256" t="s">
        <v>157</v>
      </c>
      <c r="G254" s="254"/>
      <c r="H254" s="257">
        <v>0.85499999999999998</v>
      </c>
      <c r="I254" s="258"/>
      <c r="J254" s="254"/>
      <c r="K254" s="254"/>
      <c r="L254" s="259"/>
      <c r="M254" s="260"/>
      <c r="N254" s="261"/>
      <c r="O254" s="261"/>
      <c r="P254" s="261"/>
      <c r="Q254" s="261"/>
      <c r="R254" s="261"/>
      <c r="S254" s="261"/>
      <c r="T254" s="262"/>
      <c r="U254" s="15"/>
      <c r="V254" s="15"/>
      <c r="W254" s="15"/>
      <c r="X254" s="15"/>
      <c r="Y254" s="15"/>
      <c r="Z254" s="15"/>
      <c r="AA254" s="15"/>
      <c r="AB254" s="15"/>
      <c r="AC254" s="15"/>
      <c r="AD254" s="15"/>
      <c r="AE254" s="15"/>
      <c r="AT254" s="263" t="s">
        <v>154</v>
      </c>
      <c r="AU254" s="263" t="s">
        <v>97</v>
      </c>
      <c r="AV254" s="15" t="s">
        <v>153</v>
      </c>
      <c r="AW254" s="15" t="s">
        <v>30</v>
      </c>
      <c r="AX254" s="15" t="s">
        <v>80</v>
      </c>
      <c r="AY254" s="263" t="s">
        <v>145</v>
      </c>
    </row>
    <row r="255" s="2" customFormat="1" ht="33" customHeight="1">
      <c r="A255" s="38"/>
      <c r="B255" s="39"/>
      <c r="C255" s="218" t="s">
        <v>386</v>
      </c>
      <c r="D255" s="218" t="s">
        <v>148</v>
      </c>
      <c r="E255" s="219" t="s">
        <v>387</v>
      </c>
      <c r="F255" s="220" t="s">
        <v>388</v>
      </c>
      <c r="G255" s="221" t="s">
        <v>165</v>
      </c>
      <c r="H255" s="222">
        <v>1</v>
      </c>
      <c r="I255" s="223"/>
      <c r="J255" s="224">
        <f>ROUND(I255*H255,2)</f>
        <v>0</v>
      </c>
      <c r="K255" s="220" t="s">
        <v>152</v>
      </c>
      <c r="L255" s="44"/>
      <c r="M255" s="225" t="s">
        <v>1</v>
      </c>
      <c r="N255" s="226" t="s">
        <v>39</v>
      </c>
      <c r="O255" s="91"/>
      <c r="P255" s="227">
        <f>O255*H255</f>
        <v>0</v>
      </c>
      <c r="Q255" s="227">
        <v>0</v>
      </c>
      <c r="R255" s="227">
        <f>Q255*H255</f>
        <v>0</v>
      </c>
      <c r="S255" s="227">
        <v>0</v>
      </c>
      <c r="T255" s="228">
        <f>S255*H255</f>
        <v>0</v>
      </c>
      <c r="U255" s="38"/>
      <c r="V255" s="38"/>
      <c r="W255" s="38"/>
      <c r="X255" s="38"/>
      <c r="Y255" s="38"/>
      <c r="Z255" s="38"/>
      <c r="AA255" s="38"/>
      <c r="AB255" s="38"/>
      <c r="AC255" s="38"/>
      <c r="AD255" s="38"/>
      <c r="AE255" s="38"/>
      <c r="AR255" s="229" t="s">
        <v>193</v>
      </c>
      <c r="AT255" s="229" t="s">
        <v>148</v>
      </c>
      <c r="AU255" s="229" t="s">
        <v>97</v>
      </c>
      <c r="AY255" s="17" t="s">
        <v>145</v>
      </c>
      <c r="BE255" s="230">
        <f>IF(N255="základní",J255,0)</f>
        <v>0</v>
      </c>
      <c r="BF255" s="230">
        <f>IF(N255="snížená",J255,0)</f>
        <v>0</v>
      </c>
      <c r="BG255" s="230">
        <f>IF(N255="zákl. přenesená",J255,0)</f>
        <v>0</v>
      </c>
      <c r="BH255" s="230">
        <f>IF(N255="sníž. přenesená",J255,0)</f>
        <v>0</v>
      </c>
      <c r="BI255" s="230">
        <f>IF(N255="nulová",J255,0)</f>
        <v>0</v>
      </c>
      <c r="BJ255" s="17" t="s">
        <v>97</v>
      </c>
      <c r="BK255" s="230">
        <f>ROUND(I255*H255,2)</f>
        <v>0</v>
      </c>
      <c r="BL255" s="17" t="s">
        <v>193</v>
      </c>
      <c r="BM255" s="229" t="s">
        <v>389</v>
      </c>
    </row>
    <row r="256" s="2" customFormat="1" ht="24.15" customHeight="1">
      <c r="A256" s="38"/>
      <c r="B256" s="39"/>
      <c r="C256" s="264" t="s">
        <v>292</v>
      </c>
      <c r="D256" s="264" t="s">
        <v>184</v>
      </c>
      <c r="E256" s="265" t="s">
        <v>381</v>
      </c>
      <c r="F256" s="266" t="s">
        <v>382</v>
      </c>
      <c r="G256" s="267" t="s">
        <v>151</v>
      </c>
      <c r="H256" s="268">
        <v>1.266</v>
      </c>
      <c r="I256" s="269"/>
      <c r="J256" s="270">
        <f>ROUND(I256*H256,2)</f>
        <v>0</v>
      </c>
      <c r="K256" s="266" t="s">
        <v>383</v>
      </c>
      <c r="L256" s="271"/>
      <c r="M256" s="272" t="s">
        <v>1</v>
      </c>
      <c r="N256" s="273" t="s">
        <v>39</v>
      </c>
      <c r="O256" s="91"/>
      <c r="P256" s="227">
        <f>O256*H256</f>
        <v>0</v>
      </c>
      <c r="Q256" s="227">
        <v>0</v>
      </c>
      <c r="R256" s="227">
        <f>Q256*H256</f>
        <v>0</v>
      </c>
      <c r="S256" s="227">
        <v>0</v>
      </c>
      <c r="T256" s="228">
        <f>S256*H256</f>
        <v>0</v>
      </c>
      <c r="U256" s="38"/>
      <c r="V256" s="38"/>
      <c r="W256" s="38"/>
      <c r="X256" s="38"/>
      <c r="Y256" s="38"/>
      <c r="Z256" s="38"/>
      <c r="AA256" s="38"/>
      <c r="AB256" s="38"/>
      <c r="AC256" s="38"/>
      <c r="AD256" s="38"/>
      <c r="AE256" s="38"/>
      <c r="AR256" s="229" t="s">
        <v>239</v>
      </c>
      <c r="AT256" s="229" t="s">
        <v>184</v>
      </c>
      <c r="AU256" s="229" t="s">
        <v>97</v>
      </c>
      <c r="AY256" s="17" t="s">
        <v>145</v>
      </c>
      <c r="BE256" s="230">
        <f>IF(N256="základní",J256,0)</f>
        <v>0</v>
      </c>
      <c r="BF256" s="230">
        <f>IF(N256="snížená",J256,0)</f>
        <v>0</v>
      </c>
      <c r="BG256" s="230">
        <f>IF(N256="zákl. přenesená",J256,0)</f>
        <v>0</v>
      </c>
      <c r="BH256" s="230">
        <f>IF(N256="sníž. přenesená",J256,0)</f>
        <v>0</v>
      </c>
      <c r="BI256" s="230">
        <f>IF(N256="nulová",J256,0)</f>
        <v>0</v>
      </c>
      <c r="BJ256" s="17" t="s">
        <v>97</v>
      </c>
      <c r="BK256" s="230">
        <f>ROUND(I256*H256,2)</f>
        <v>0</v>
      </c>
      <c r="BL256" s="17" t="s">
        <v>193</v>
      </c>
      <c r="BM256" s="229" t="s">
        <v>390</v>
      </c>
    </row>
    <row r="257" s="14" customFormat="1">
      <c r="A257" s="14"/>
      <c r="B257" s="242"/>
      <c r="C257" s="243"/>
      <c r="D257" s="233" t="s">
        <v>154</v>
      </c>
      <c r="E257" s="244" t="s">
        <v>1</v>
      </c>
      <c r="F257" s="245" t="s">
        <v>391</v>
      </c>
      <c r="G257" s="243"/>
      <c r="H257" s="246">
        <v>1.266</v>
      </c>
      <c r="I257" s="247"/>
      <c r="J257" s="243"/>
      <c r="K257" s="243"/>
      <c r="L257" s="248"/>
      <c r="M257" s="249"/>
      <c r="N257" s="250"/>
      <c r="O257" s="250"/>
      <c r="P257" s="250"/>
      <c r="Q257" s="250"/>
      <c r="R257" s="250"/>
      <c r="S257" s="250"/>
      <c r="T257" s="251"/>
      <c r="U257" s="14"/>
      <c r="V257" s="14"/>
      <c r="W257" s="14"/>
      <c r="X257" s="14"/>
      <c r="Y257" s="14"/>
      <c r="Z257" s="14"/>
      <c r="AA257" s="14"/>
      <c r="AB257" s="14"/>
      <c r="AC257" s="14"/>
      <c r="AD257" s="14"/>
      <c r="AE257" s="14"/>
      <c r="AT257" s="252" t="s">
        <v>154</v>
      </c>
      <c r="AU257" s="252" t="s">
        <v>97</v>
      </c>
      <c r="AV257" s="14" t="s">
        <v>97</v>
      </c>
      <c r="AW257" s="14" t="s">
        <v>30</v>
      </c>
      <c r="AX257" s="14" t="s">
        <v>73</v>
      </c>
      <c r="AY257" s="252" t="s">
        <v>145</v>
      </c>
    </row>
    <row r="258" s="15" customFormat="1">
      <c r="A258" s="15"/>
      <c r="B258" s="253"/>
      <c r="C258" s="254"/>
      <c r="D258" s="233" t="s">
        <v>154</v>
      </c>
      <c r="E258" s="255" t="s">
        <v>1</v>
      </c>
      <c r="F258" s="256" t="s">
        <v>157</v>
      </c>
      <c r="G258" s="254"/>
      <c r="H258" s="257">
        <v>1.266</v>
      </c>
      <c r="I258" s="258"/>
      <c r="J258" s="254"/>
      <c r="K258" s="254"/>
      <c r="L258" s="259"/>
      <c r="M258" s="260"/>
      <c r="N258" s="261"/>
      <c r="O258" s="261"/>
      <c r="P258" s="261"/>
      <c r="Q258" s="261"/>
      <c r="R258" s="261"/>
      <c r="S258" s="261"/>
      <c r="T258" s="262"/>
      <c r="U258" s="15"/>
      <c r="V258" s="15"/>
      <c r="W258" s="15"/>
      <c r="X258" s="15"/>
      <c r="Y258" s="15"/>
      <c r="Z258" s="15"/>
      <c r="AA258" s="15"/>
      <c r="AB258" s="15"/>
      <c r="AC258" s="15"/>
      <c r="AD258" s="15"/>
      <c r="AE258" s="15"/>
      <c r="AT258" s="263" t="s">
        <v>154</v>
      </c>
      <c r="AU258" s="263" t="s">
        <v>97</v>
      </c>
      <c r="AV258" s="15" t="s">
        <v>153</v>
      </c>
      <c r="AW258" s="15" t="s">
        <v>30</v>
      </c>
      <c r="AX258" s="15" t="s">
        <v>80</v>
      </c>
      <c r="AY258" s="263" t="s">
        <v>145</v>
      </c>
    </row>
    <row r="259" s="2" customFormat="1" ht="33" customHeight="1">
      <c r="A259" s="38"/>
      <c r="B259" s="39"/>
      <c r="C259" s="218" t="s">
        <v>392</v>
      </c>
      <c r="D259" s="218" t="s">
        <v>148</v>
      </c>
      <c r="E259" s="219" t="s">
        <v>393</v>
      </c>
      <c r="F259" s="220" t="s">
        <v>394</v>
      </c>
      <c r="G259" s="221" t="s">
        <v>165</v>
      </c>
      <c r="H259" s="222">
        <v>1</v>
      </c>
      <c r="I259" s="223"/>
      <c r="J259" s="224">
        <f>ROUND(I259*H259,2)</f>
        <v>0</v>
      </c>
      <c r="K259" s="220" t="s">
        <v>152</v>
      </c>
      <c r="L259" s="44"/>
      <c r="M259" s="225" t="s">
        <v>1</v>
      </c>
      <c r="N259" s="226" t="s">
        <v>39</v>
      </c>
      <c r="O259" s="91"/>
      <c r="P259" s="227">
        <f>O259*H259</f>
        <v>0</v>
      </c>
      <c r="Q259" s="227">
        <v>0</v>
      </c>
      <c r="R259" s="227">
        <f>Q259*H259</f>
        <v>0</v>
      </c>
      <c r="S259" s="227">
        <v>0</v>
      </c>
      <c r="T259" s="228">
        <f>S259*H259</f>
        <v>0</v>
      </c>
      <c r="U259" s="38"/>
      <c r="V259" s="38"/>
      <c r="W259" s="38"/>
      <c r="X259" s="38"/>
      <c r="Y259" s="38"/>
      <c r="Z259" s="38"/>
      <c r="AA259" s="38"/>
      <c r="AB259" s="38"/>
      <c r="AC259" s="38"/>
      <c r="AD259" s="38"/>
      <c r="AE259" s="38"/>
      <c r="AR259" s="229" t="s">
        <v>193</v>
      </c>
      <c r="AT259" s="229" t="s">
        <v>148</v>
      </c>
      <c r="AU259" s="229" t="s">
        <v>97</v>
      </c>
      <c r="AY259" s="17" t="s">
        <v>145</v>
      </c>
      <c r="BE259" s="230">
        <f>IF(N259="základní",J259,0)</f>
        <v>0</v>
      </c>
      <c r="BF259" s="230">
        <f>IF(N259="snížená",J259,0)</f>
        <v>0</v>
      </c>
      <c r="BG259" s="230">
        <f>IF(N259="zákl. přenesená",J259,0)</f>
        <v>0</v>
      </c>
      <c r="BH259" s="230">
        <f>IF(N259="sníž. přenesená",J259,0)</f>
        <v>0</v>
      </c>
      <c r="BI259" s="230">
        <f>IF(N259="nulová",J259,0)</f>
        <v>0</v>
      </c>
      <c r="BJ259" s="17" t="s">
        <v>97</v>
      </c>
      <c r="BK259" s="230">
        <f>ROUND(I259*H259,2)</f>
        <v>0</v>
      </c>
      <c r="BL259" s="17" t="s">
        <v>193</v>
      </c>
      <c r="BM259" s="229" t="s">
        <v>395</v>
      </c>
    </row>
    <row r="260" s="2" customFormat="1" ht="33" customHeight="1">
      <c r="A260" s="38"/>
      <c r="B260" s="39"/>
      <c r="C260" s="218" t="s">
        <v>295</v>
      </c>
      <c r="D260" s="218" t="s">
        <v>148</v>
      </c>
      <c r="E260" s="219" t="s">
        <v>396</v>
      </c>
      <c r="F260" s="220" t="s">
        <v>397</v>
      </c>
      <c r="G260" s="221" t="s">
        <v>165</v>
      </c>
      <c r="H260" s="222">
        <v>1</v>
      </c>
      <c r="I260" s="223"/>
      <c r="J260" s="224">
        <f>ROUND(I260*H260,2)</f>
        <v>0</v>
      </c>
      <c r="K260" s="220" t="s">
        <v>152</v>
      </c>
      <c r="L260" s="44"/>
      <c r="M260" s="225" t="s">
        <v>1</v>
      </c>
      <c r="N260" s="226" t="s">
        <v>39</v>
      </c>
      <c r="O260" s="91"/>
      <c r="P260" s="227">
        <f>O260*H260</f>
        <v>0</v>
      </c>
      <c r="Q260" s="227">
        <v>0</v>
      </c>
      <c r="R260" s="227">
        <f>Q260*H260</f>
        <v>0</v>
      </c>
      <c r="S260" s="227">
        <v>0</v>
      </c>
      <c r="T260" s="228">
        <f>S260*H260</f>
        <v>0</v>
      </c>
      <c r="U260" s="38"/>
      <c r="V260" s="38"/>
      <c r="W260" s="38"/>
      <c r="X260" s="38"/>
      <c r="Y260" s="38"/>
      <c r="Z260" s="38"/>
      <c r="AA260" s="38"/>
      <c r="AB260" s="38"/>
      <c r="AC260" s="38"/>
      <c r="AD260" s="38"/>
      <c r="AE260" s="38"/>
      <c r="AR260" s="229" t="s">
        <v>193</v>
      </c>
      <c r="AT260" s="229" t="s">
        <v>148</v>
      </c>
      <c r="AU260" s="229" t="s">
        <v>97</v>
      </c>
      <c r="AY260" s="17" t="s">
        <v>145</v>
      </c>
      <c r="BE260" s="230">
        <f>IF(N260="základní",J260,0)</f>
        <v>0</v>
      </c>
      <c r="BF260" s="230">
        <f>IF(N260="snížená",J260,0)</f>
        <v>0</v>
      </c>
      <c r="BG260" s="230">
        <f>IF(N260="zákl. přenesená",J260,0)</f>
        <v>0</v>
      </c>
      <c r="BH260" s="230">
        <f>IF(N260="sníž. přenesená",J260,0)</f>
        <v>0</v>
      </c>
      <c r="BI260" s="230">
        <f>IF(N260="nulová",J260,0)</f>
        <v>0</v>
      </c>
      <c r="BJ260" s="17" t="s">
        <v>97</v>
      </c>
      <c r="BK260" s="230">
        <f>ROUND(I260*H260,2)</f>
        <v>0</v>
      </c>
      <c r="BL260" s="17" t="s">
        <v>193</v>
      </c>
      <c r="BM260" s="229" t="s">
        <v>398</v>
      </c>
    </row>
    <row r="261" s="2" customFormat="1" ht="37.8" customHeight="1">
      <c r="A261" s="38"/>
      <c r="B261" s="39"/>
      <c r="C261" s="218" t="s">
        <v>158</v>
      </c>
      <c r="D261" s="218" t="s">
        <v>148</v>
      </c>
      <c r="E261" s="219" t="s">
        <v>399</v>
      </c>
      <c r="F261" s="220" t="s">
        <v>400</v>
      </c>
      <c r="G261" s="221" t="s">
        <v>165</v>
      </c>
      <c r="H261" s="222">
        <v>4</v>
      </c>
      <c r="I261" s="223"/>
      <c r="J261" s="224">
        <f>ROUND(I261*H261,2)</f>
        <v>0</v>
      </c>
      <c r="K261" s="220" t="s">
        <v>152</v>
      </c>
      <c r="L261" s="44"/>
      <c r="M261" s="225" t="s">
        <v>1</v>
      </c>
      <c r="N261" s="226" t="s">
        <v>39</v>
      </c>
      <c r="O261" s="91"/>
      <c r="P261" s="227">
        <f>O261*H261</f>
        <v>0</v>
      </c>
      <c r="Q261" s="227">
        <v>0</v>
      </c>
      <c r="R261" s="227">
        <f>Q261*H261</f>
        <v>0</v>
      </c>
      <c r="S261" s="227">
        <v>0</v>
      </c>
      <c r="T261" s="228">
        <f>S261*H261</f>
        <v>0</v>
      </c>
      <c r="U261" s="38"/>
      <c r="V261" s="38"/>
      <c r="W261" s="38"/>
      <c r="X261" s="38"/>
      <c r="Y261" s="38"/>
      <c r="Z261" s="38"/>
      <c r="AA261" s="38"/>
      <c r="AB261" s="38"/>
      <c r="AC261" s="38"/>
      <c r="AD261" s="38"/>
      <c r="AE261" s="38"/>
      <c r="AR261" s="229" t="s">
        <v>193</v>
      </c>
      <c r="AT261" s="229" t="s">
        <v>148</v>
      </c>
      <c r="AU261" s="229" t="s">
        <v>97</v>
      </c>
      <c r="AY261" s="17" t="s">
        <v>145</v>
      </c>
      <c r="BE261" s="230">
        <f>IF(N261="základní",J261,0)</f>
        <v>0</v>
      </c>
      <c r="BF261" s="230">
        <f>IF(N261="snížená",J261,0)</f>
        <v>0</v>
      </c>
      <c r="BG261" s="230">
        <f>IF(N261="zákl. přenesená",J261,0)</f>
        <v>0</v>
      </c>
      <c r="BH261" s="230">
        <f>IF(N261="sníž. přenesená",J261,0)</f>
        <v>0</v>
      </c>
      <c r="BI261" s="230">
        <f>IF(N261="nulová",J261,0)</f>
        <v>0</v>
      </c>
      <c r="BJ261" s="17" t="s">
        <v>97</v>
      </c>
      <c r="BK261" s="230">
        <f>ROUND(I261*H261,2)</f>
        <v>0</v>
      </c>
      <c r="BL261" s="17" t="s">
        <v>193</v>
      </c>
      <c r="BM261" s="229" t="s">
        <v>401</v>
      </c>
    </row>
    <row r="262" s="2" customFormat="1" ht="55.5" customHeight="1">
      <c r="A262" s="38"/>
      <c r="B262" s="39"/>
      <c r="C262" s="218" t="s">
        <v>301</v>
      </c>
      <c r="D262" s="218" t="s">
        <v>148</v>
      </c>
      <c r="E262" s="219" t="s">
        <v>402</v>
      </c>
      <c r="F262" s="220" t="s">
        <v>403</v>
      </c>
      <c r="G262" s="221" t="s">
        <v>233</v>
      </c>
      <c r="H262" s="222">
        <v>0.151</v>
      </c>
      <c r="I262" s="223"/>
      <c r="J262" s="224">
        <f>ROUND(I262*H262,2)</f>
        <v>0</v>
      </c>
      <c r="K262" s="220" t="s">
        <v>152</v>
      </c>
      <c r="L262" s="44"/>
      <c r="M262" s="225" t="s">
        <v>1</v>
      </c>
      <c r="N262" s="226" t="s">
        <v>39</v>
      </c>
      <c r="O262" s="91"/>
      <c r="P262" s="227">
        <f>O262*H262</f>
        <v>0</v>
      </c>
      <c r="Q262" s="227">
        <v>0</v>
      </c>
      <c r="R262" s="227">
        <f>Q262*H262</f>
        <v>0</v>
      </c>
      <c r="S262" s="227">
        <v>0</v>
      </c>
      <c r="T262" s="228">
        <f>S262*H262</f>
        <v>0</v>
      </c>
      <c r="U262" s="38"/>
      <c r="V262" s="38"/>
      <c r="W262" s="38"/>
      <c r="X262" s="38"/>
      <c r="Y262" s="38"/>
      <c r="Z262" s="38"/>
      <c r="AA262" s="38"/>
      <c r="AB262" s="38"/>
      <c r="AC262" s="38"/>
      <c r="AD262" s="38"/>
      <c r="AE262" s="38"/>
      <c r="AR262" s="229" t="s">
        <v>193</v>
      </c>
      <c r="AT262" s="229" t="s">
        <v>148</v>
      </c>
      <c r="AU262" s="229" t="s">
        <v>97</v>
      </c>
      <c r="AY262" s="17" t="s">
        <v>145</v>
      </c>
      <c r="BE262" s="230">
        <f>IF(N262="základní",J262,0)</f>
        <v>0</v>
      </c>
      <c r="BF262" s="230">
        <f>IF(N262="snížená",J262,0)</f>
        <v>0</v>
      </c>
      <c r="BG262" s="230">
        <f>IF(N262="zákl. přenesená",J262,0)</f>
        <v>0</v>
      </c>
      <c r="BH262" s="230">
        <f>IF(N262="sníž. přenesená",J262,0)</f>
        <v>0</v>
      </c>
      <c r="BI262" s="230">
        <f>IF(N262="nulová",J262,0)</f>
        <v>0</v>
      </c>
      <c r="BJ262" s="17" t="s">
        <v>97</v>
      </c>
      <c r="BK262" s="230">
        <f>ROUND(I262*H262,2)</f>
        <v>0</v>
      </c>
      <c r="BL262" s="17" t="s">
        <v>193</v>
      </c>
      <c r="BM262" s="229" t="s">
        <v>404</v>
      </c>
    </row>
    <row r="263" s="12" customFormat="1" ht="22.8" customHeight="1">
      <c r="A263" s="12"/>
      <c r="B263" s="202"/>
      <c r="C263" s="203"/>
      <c r="D263" s="204" t="s">
        <v>72</v>
      </c>
      <c r="E263" s="216" t="s">
        <v>405</v>
      </c>
      <c r="F263" s="216" t="s">
        <v>406</v>
      </c>
      <c r="G263" s="203"/>
      <c r="H263" s="203"/>
      <c r="I263" s="206"/>
      <c r="J263" s="217">
        <f>BK263</f>
        <v>0</v>
      </c>
      <c r="K263" s="203"/>
      <c r="L263" s="208"/>
      <c r="M263" s="209"/>
      <c r="N263" s="210"/>
      <c r="O263" s="210"/>
      <c r="P263" s="211">
        <f>SUM(P264:P310)</f>
        <v>0</v>
      </c>
      <c r="Q263" s="210"/>
      <c r="R263" s="211">
        <f>SUM(R264:R310)</f>
        <v>0</v>
      </c>
      <c r="S263" s="210"/>
      <c r="T263" s="212">
        <f>SUM(T264:T310)</f>
        <v>0</v>
      </c>
      <c r="U263" s="12"/>
      <c r="V263" s="12"/>
      <c r="W263" s="12"/>
      <c r="X263" s="12"/>
      <c r="Y263" s="12"/>
      <c r="Z263" s="12"/>
      <c r="AA263" s="12"/>
      <c r="AB263" s="12"/>
      <c r="AC263" s="12"/>
      <c r="AD263" s="12"/>
      <c r="AE263" s="12"/>
      <c r="AR263" s="213" t="s">
        <v>97</v>
      </c>
      <c r="AT263" s="214" t="s">
        <v>72</v>
      </c>
      <c r="AU263" s="214" t="s">
        <v>80</v>
      </c>
      <c r="AY263" s="213" t="s">
        <v>145</v>
      </c>
      <c r="BK263" s="215">
        <f>SUM(BK264:BK310)</f>
        <v>0</v>
      </c>
    </row>
    <row r="264" s="2" customFormat="1" ht="24.15" customHeight="1">
      <c r="A264" s="38"/>
      <c r="B264" s="39"/>
      <c r="C264" s="218" t="s">
        <v>407</v>
      </c>
      <c r="D264" s="218" t="s">
        <v>148</v>
      </c>
      <c r="E264" s="219" t="s">
        <v>408</v>
      </c>
      <c r="F264" s="220" t="s">
        <v>409</v>
      </c>
      <c r="G264" s="221" t="s">
        <v>151</v>
      </c>
      <c r="H264" s="222">
        <v>16</v>
      </c>
      <c r="I264" s="223"/>
      <c r="J264" s="224">
        <f>ROUND(I264*H264,2)</f>
        <v>0</v>
      </c>
      <c r="K264" s="220" t="s">
        <v>152</v>
      </c>
      <c r="L264" s="44"/>
      <c r="M264" s="225" t="s">
        <v>1</v>
      </c>
      <c r="N264" s="226" t="s">
        <v>39</v>
      </c>
      <c r="O264" s="91"/>
      <c r="P264" s="227">
        <f>O264*H264</f>
        <v>0</v>
      </c>
      <c r="Q264" s="227">
        <v>0</v>
      </c>
      <c r="R264" s="227">
        <f>Q264*H264</f>
        <v>0</v>
      </c>
      <c r="S264" s="227">
        <v>0</v>
      </c>
      <c r="T264" s="228">
        <f>S264*H264</f>
        <v>0</v>
      </c>
      <c r="U264" s="38"/>
      <c r="V264" s="38"/>
      <c r="W264" s="38"/>
      <c r="X264" s="38"/>
      <c r="Y264" s="38"/>
      <c r="Z264" s="38"/>
      <c r="AA264" s="38"/>
      <c r="AB264" s="38"/>
      <c r="AC264" s="38"/>
      <c r="AD264" s="38"/>
      <c r="AE264" s="38"/>
      <c r="AR264" s="229" t="s">
        <v>193</v>
      </c>
      <c r="AT264" s="229" t="s">
        <v>148</v>
      </c>
      <c r="AU264" s="229" t="s">
        <v>97</v>
      </c>
      <c r="AY264" s="17" t="s">
        <v>145</v>
      </c>
      <c r="BE264" s="230">
        <f>IF(N264="základní",J264,0)</f>
        <v>0</v>
      </c>
      <c r="BF264" s="230">
        <f>IF(N264="snížená",J264,0)</f>
        <v>0</v>
      </c>
      <c r="BG264" s="230">
        <f>IF(N264="zákl. přenesená",J264,0)</f>
        <v>0</v>
      </c>
      <c r="BH264" s="230">
        <f>IF(N264="sníž. přenesená",J264,0)</f>
        <v>0</v>
      </c>
      <c r="BI264" s="230">
        <f>IF(N264="nulová",J264,0)</f>
        <v>0</v>
      </c>
      <c r="BJ264" s="17" t="s">
        <v>97</v>
      </c>
      <c r="BK264" s="230">
        <f>ROUND(I264*H264,2)</f>
        <v>0</v>
      </c>
      <c r="BL264" s="17" t="s">
        <v>193</v>
      </c>
      <c r="BM264" s="229" t="s">
        <v>410</v>
      </c>
    </row>
    <row r="265" s="14" customFormat="1">
      <c r="A265" s="14"/>
      <c r="B265" s="242"/>
      <c r="C265" s="243"/>
      <c r="D265" s="233" t="s">
        <v>154</v>
      </c>
      <c r="E265" s="244" t="s">
        <v>1</v>
      </c>
      <c r="F265" s="245" t="s">
        <v>411</v>
      </c>
      <c r="G265" s="243"/>
      <c r="H265" s="246">
        <v>16</v>
      </c>
      <c r="I265" s="247"/>
      <c r="J265" s="243"/>
      <c r="K265" s="243"/>
      <c r="L265" s="248"/>
      <c r="M265" s="249"/>
      <c r="N265" s="250"/>
      <c r="O265" s="250"/>
      <c r="P265" s="250"/>
      <c r="Q265" s="250"/>
      <c r="R265" s="250"/>
      <c r="S265" s="250"/>
      <c r="T265" s="251"/>
      <c r="U265" s="14"/>
      <c r="V265" s="14"/>
      <c r="W265" s="14"/>
      <c r="X265" s="14"/>
      <c r="Y265" s="14"/>
      <c r="Z265" s="14"/>
      <c r="AA265" s="14"/>
      <c r="AB265" s="14"/>
      <c r="AC265" s="14"/>
      <c r="AD265" s="14"/>
      <c r="AE265" s="14"/>
      <c r="AT265" s="252" t="s">
        <v>154</v>
      </c>
      <c r="AU265" s="252" t="s">
        <v>97</v>
      </c>
      <c r="AV265" s="14" t="s">
        <v>97</v>
      </c>
      <c r="AW265" s="14" t="s">
        <v>30</v>
      </c>
      <c r="AX265" s="14" t="s">
        <v>73</v>
      </c>
      <c r="AY265" s="252" t="s">
        <v>145</v>
      </c>
    </row>
    <row r="266" s="15" customFormat="1">
      <c r="A266" s="15"/>
      <c r="B266" s="253"/>
      <c r="C266" s="254"/>
      <c r="D266" s="233" t="s">
        <v>154</v>
      </c>
      <c r="E266" s="255" t="s">
        <v>1</v>
      </c>
      <c r="F266" s="256" t="s">
        <v>157</v>
      </c>
      <c r="G266" s="254"/>
      <c r="H266" s="257">
        <v>16</v>
      </c>
      <c r="I266" s="258"/>
      <c r="J266" s="254"/>
      <c r="K266" s="254"/>
      <c r="L266" s="259"/>
      <c r="M266" s="260"/>
      <c r="N266" s="261"/>
      <c r="O266" s="261"/>
      <c r="P266" s="261"/>
      <c r="Q266" s="261"/>
      <c r="R266" s="261"/>
      <c r="S266" s="261"/>
      <c r="T266" s="262"/>
      <c r="U266" s="15"/>
      <c r="V266" s="15"/>
      <c r="W266" s="15"/>
      <c r="X266" s="15"/>
      <c r="Y266" s="15"/>
      <c r="Z266" s="15"/>
      <c r="AA266" s="15"/>
      <c r="AB266" s="15"/>
      <c r="AC266" s="15"/>
      <c r="AD266" s="15"/>
      <c r="AE266" s="15"/>
      <c r="AT266" s="263" t="s">
        <v>154</v>
      </c>
      <c r="AU266" s="263" t="s">
        <v>97</v>
      </c>
      <c r="AV266" s="15" t="s">
        <v>153</v>
      </c>
      <c r="AW266" s="15" t="s">
        <v>30</v>
      </c>
      <c r="AX266" s="15" t="s">
        <v>80</v>
      </c>
      <c r="AY266" s="263" t="s">
        <v>145</v>
      </c>
    </row>
    <row r="267" s="2" customFormat="1" ht="24.15" customHeight="1">
      <c r="A267" s="38"/>
      <c r="B267" s="39"/>
      <c r="C267" s="218" t="s">
        <v>178</v>
      </c>
      <c r="D267" s="218" t="s">
        <v>148</v>
      </c>
      <c r="E267" s="219" t="s">
        <v>412</v>
      </c>
      <c r="F267" s="220" t="s">
        <v>413</v>
      </c>
      <c r="G267" s="221" t="s">
        <v>151</v>
      </c>
      <c r="H267" s="222">
        <v>16</v>
      </c>
      <c r="I267" s="223"/>
      <c r="J267" s="224">
        <f>ROUND(I267*H267,2)</f>
        <v>0</v>
      </c>
      <c r="K267" s="220" t="s">
        <v>152</v>
      </c>
      <c r="L267" s="44"/>
      <c r="M267" s="225" t="s">
        <v>1</v>
      </c>
      <c r="N267" s="226" t="s">
        <v>39</v>
      </c>
      <c r="O267" s="91"/>
      <c r="P267" s="227">
        <f>O267*H267</f>
        <v>0</v>
      </c>
      <c r="Q267" s="227">
        <v>0</v>
      </c>
      <c r="R267" s="227">
        <f>Q267*H267</f>
        <v>0</v>
      </c>
      <c r="S267" s="227">
        <v>0</v>
      </c>
      <c r="T267" s="228">
        <f>S267*H267</f>
        <v>0</v>
      </c>
      <c r="U267" s="38"/>
      <c r="V267" s="38"/>
      <c r="W267" s="38"/>
      <c r="X267" s="38"/>
      <c r="Y267" s="38"/>
      <c r="Z267" s="38"/>
      <c r="AA267" s="38"/>
      <c r="AB267" s="38"/>
      <c r="AC267" s="38"/>
      <c r="AD267" s="38"/>
      <c r="AE267" s="38"/>
      <c r="AR267" s="229" t="s">
        <v>193</v>
      </c>
      <c r="AT267" s="229" t="s">
        <v>148</v>
      </c>
      <c r="AU267" s="229" t="s">
        <v>97</v>
      </c>
      <c r="AY267" s="17" t="s">
        <v>145</v>
      </c>
      <c r="BE267" s="230">
        <f>IF(N267="základní",J267,0)</f>
        <v>0</v>
      </c>
      <c r="BF267" s="230">
        <f>IF(N267="snížená",J267,0)</f>
        <v>0</v>
      </c>
      <c r="BG267" s="230">
        <f>IF(N267="zákl. přenesená",J267,0)</f>
        <v>0</v>
      </c>
      <c r="BH267" s="230">
        <f>IF(N267="sníž. přenesená",J267,0)</f>
        <v>0</v>
      </c>
      <c r="BI267" s="230">
        <f>IF(N267="nulová",J267,0)</f>
        <v>0</v>
      </c>
      <c r="BJ267" s="17" t="s">
        <v>97</v>
      </c>
      <c r="BK267" s="230">
        <f>ROUND(I267*H267,2)</f>
        <v>0</v>
      </c>
      <c r="BL267" s="17" t="s">
        <v>193</v>
      </c>
      <c r="BM267" s="229" t="s">
        <v>414</v>
      </c>
    </row>
    <row r="268" s="2" customFormat="1" ht="37.8" customHeight="1">
      <c r="A268" s="38"/>
      <c r="B268" s="39"/>
      <c r="C268" s="218" t="s">
        <v>415</v>
      </c>
      <c r="D268" s="218" t="s">
        <v>148</v>
      </c>
      <c r="E268" s="219" t="s">
        <v>416</v>
      </c>
      <c r="F268" s="220" t="s">
        <v>417</v>
      </c>
      <c r="G268" s="221" t="s">
        <v>151</v>
      </c>
      <c r="H268" s="222">
        <v>16</v>
      </c>
      <c r="I268" s="223"/>
      <c r="J268" s="224">
        <f>ROUND(I268*H268,2)</f>
        <v>0</v>
      </c>
      <c r="K268" s="220" t="s">
        <v>152</v>
      </c>
      <c r="L268" s="44"/>
      <c r="M268" s="225" t="s">
        <v>1</v>
      </c>
      <c r="N268" s="226" t="s">
        <v>39</v>
      </c>
      <c r="O268" s="91"/>
      <c r="P268" s="227">
        <f>O268*H268</f>
        <v>0</v>
      </c>
      <c r="Q268" s="227">
        <v>0</v>
      </c>
      <c r="R268" s="227">
        <f>Q268*H268</f>
        <v>0</v>
      </c>
      <c r="S268" s="227">
        <v>0</v>
      </c>
      <c r="T268" s="228">
        <f>S268*H268</f>
        <v>0</v>
      </c>
      <c r="U268" s="38"/>
      <c r="V268" s="38"/>
      <c r="W268" s="38"/>
      <c r="X268" s="38"/>
      <c r="Y268" s="38"/>
      <c r="Z268" s="38"/>
      <c r="AA268" s="38"/>
      <c r="AB268" s="38"/>
      <c r="AC268" s="38"/>
      <c r="AD268" s="38"/>
      <c r="AE268" s="38"/>
      <c r="AR268" s="229" t="s">
        <v>193</v>
      </c>
      <c r="AT268" s="229" t="s">
        <v>148</v>
      </c>
      <c r="AU268" s="229" t="s">
        <v>97</v>
      </c>
      <c r="AY268" s="17" t="s">
        <v>145</v>
      </c>
      <c r="BE268" s="230">
        <f>IF(N268="základní",J268,0)</f>
        <v>0</v>
      </c>
      <c r="BF268" s="230">
        <f>IF(N268="snížená",J268,0)</f>
        <v>0</v>
      </c>
      <c r="BG268" s="230">
        <f>IF(N268="zákl. přenesená",J268,0)</f>
        <v>0</v>
      </c>
      <c r="BH268" s="230">
        <f>IF(N268="sníž. přenesená",J268,0)</f>
        <v>0</v>
      </c>
      <c r="BI268" s="230">
        <f>IF(N268="nulová",J268,0)</f>
        <v>0</v>
      </c>
      <c r="BJ268" s="17" t="s">
        <v>97</v>
      </c>
      <c r="BK268" s="230">
        <f>ROUND(I268*H268,2)</f>
        <v>0</v>
      </c>
      <c r="BL268" s="17" t="s">
        <v>193</v>
      </c>
      <c r="BM268" s="229" t="s">
        <v>418</v>
      </c>
    </row>
    <row r="269" s="14" customFormat="1">
      <c r="A269" s="14"/>
      <c r="B269" s="242"/>
      <c r="C269" s="243"/>
      <c r="D269" s="233" t="s">
        <v>154</v>
      </c>
      <c r="E269" s="244" t="s">
        <v>1</v>
      </c>
      <c r="F269" s="245" t="s">
        <v>411</v>
      </c>
      <c r="G269" s="243"/>
      <c r="H269" s="246">
        <v>16</v>
      </c>
      <c r="I269" s="247"/>
      <c r="J269" s="243"/>
      <c r="K269" s="243"/>
      <c r="L269" s="248"/>
      <c r="M269" s="249"/>
      <c r="N269" s="250"/>
      <c r="O269" s="250"/>
      <c r="P269" s="250"/>
      <c r="Q269" s="250"/>
      <c r="R269" s="250"/>
      <c r="S269" s="250"/>
      <c r="T269" s="251"/>
      <c r="U269" s="14"/>
      <c r="V269" s="14"/>
      <c r="W269" s="14"/>
      <c r="X269" s="14"/>
      <c r="Y269" s="14"/>
      <c r="Z269" s="14"/>
      <c r="AA269" s="14"/>
      <c r="AB269" s="14"/>
      <c r="AC269" s="14"/>
      <c r="AD269" s="14"/>
      <c r="AE269" s="14"/>
      <c r="AT269" s="252" t="s">
        <v>154</v>
      </c>
      <c r="AU269" s="252" t="s">
        <v>97</v>
      </c>
      <c r="AV269" s="14" t="s">
        <v>97</v>
      </c>
      <c r="AW269" s="14" t="s">
        <v>30</v>
      </c>
      <c r="AX269" s="14" t="s">
        <v>73</v>
      </c>
      <c r="AY269" s="252" t="s">
        <v>145</v>
      </c>
    </row>
    <row r="270" s="15" customFormat="1">
      <c r="A270" s="15"/>
      <c r="B270" s="253"/>
      <c r="C270" s="254"/>
      <c r="D270" s="233" t="s">
        <v>154</v>
      </c>
      <c r="E270" s="255" t="s">
        <v>1</v>
      </c>
      <c r="F270" s="256" t="s">
        <v>157</v>
      </c>
      <c r="G270" s="254"/>
      <c r="H270" s="257">
        <v>16</v>
      </c>
      <c r="I270" s="258"/>
      <c r="J270" s="254"/>
      <c r="K270" s="254"/>
      <c r="L270" s="259"/>
      <c r="M270" s="260"/>
      <c r="N270" s="261"/>
      <c r="O270" s="261"/>
      <c r="P270" s="261"/>
      <c r="Q270" s="261"/>
      <c r="R270" s="261"/>
      <c r="S270" s="261"/>
      <c r="T270" s="262"/>
      <c r="U270" s="15"/>
      <c r="V270" s="15"/>
      <c r="W270" s="15"/>
      <c r="X270" s="15"/>
      <c r="Y270" s="15"/>
      <c r="Z270" s="15"/>
      <c r="AA270" s="15"/>
      <c r="AB270" s="15"/>
      <c r="AC270" s="15"/>
      <c r="AD270" s="15"/>
      <c r="AE270" s="15"/>
      <c r="AT270" s="263" t="s">
        <v>154</v>
      </c>
      <c r="AU270" s="263" t="s">
        <v>97</v>
      </c>
      <c r="AV270" s="15" t="s">
        <v>153</v>
      </c>
      <c r="AW270" s="15" t="s">
        <v>30</v>
      </c>
      <c r="AX270" s="15" t="s">
        <v>80</v>
      </c>
      <c r="AY270" s="263" t="s">
        <v>145</v>
      </c>
    </row>
    <row r="271" s="2" customFormat="1" ht="37.8" customHeight="1">
      <c r="A271" s="38"/>
      <c r="B271" s="39"/>
      <c r="C271" s="218" t="s">
        <v>306</v>
      </c>
      <c r="D271" s="218" t="s">
        <v>148</v>
      </c>
      <c r="E271" s="219" t="s">
        <v>419</v>
      </c>
      <c r="F271" s="220" t="s">
        <v>420</v>
      </c>
      <c r="G271" s="221" t="s">
        <v>421</v>
      </c>
      <c r="H271" s="222">
        <v>23.125</v>
      </c>
      <c r="I271" s="223"/>
      <c r="J271" s="224">
        <f>ROUND(I271*H271,2)</f>
        <v>0</v>
      </c>
      <c r="K271" s="220" t="s">
        <v>152</v>
      </c>
      <c r="L271" s="44"/>
      <c r="M271" s="225" t="s">
        <v>1</v>
      </c>
      <c r="N271" s="226" t="s">
        <v>39</v>
      </c>
      <c r="O271" s="91"/>
      <c r="P271" s="227">
        <f>O271*H271</f>
        <v>0</v>
      </c>
      <c r="Q271" s="227">
        <v>0</v>
      </c>
      <c r="R271" s="227">
        <f>Q271*H271</f>
        <v>0</v>
      </c>
      <c r="S271" s="227">
        <v>0</v>
      </c>
      <c r="T271" s="228">
        <f>S271*H271</f>
        <v>0</v>
      </c>
      <c r="U271" s="38"/>
      <c r="V271" s="38"/>
      <c r="W271" s="38"/>
      <c r="X271" s="38"/>
      <c r="Y271" s="38"/>
      <c r="Z271" s="38"/>
      <c r="AA271" s="38"/>
      <c r="AB271" s="38"/>
      <c r="AC271" s="38"/>
      <c r="AD271" s="38"/>
      <c r="AE271" s="38"/>
      <c r="AR271" s="229" t="s">
        <v>193</v>
      </c>
      <c r="AT271" s="229" t="s">
        <v>148</v>
      </c>
      <c r="AU271" s="229" t="s">
        <v>97</v>
      </c>
      <c r="AY271" s="17" t="s">
        <v>145</v>
      </c>
      <c r="BE271" s="230">
        <f>IF(N271="základní",J271,0)</f>
        <v>0</v>
      </c>
      <c r="BF271" s="230">
        <f>IF(N271="snížená",J271,0)</f>
        <v>0</v>
      </c>
      <c r="BG271" s="230">
        <f>IF(N271="zákl. přenesená",J271,0)</f>
        <v>0</v>
      </c>
      <c r="BH271" s="230">
        <f>IF(N271="sníž. přenesená",J271,0)</f>
        <v>0</v>
      </c>
      <c r="BI271" s="230">
        <f>IF(N271="nulová",J271,0)</f>
        <v>0</v>
      </c>
      <c r="BJ271" s="17" t="s">
        <v>97</v>
      </c>
      <c r="BK271" s="230">
        <f>ROUND(I271*H271,2)</f>
        <v>0</v>
      </c>
      <c r="BL271" s="17" t="s">
        <v>193</v>
      </c>
      <c r="BM271" s="229" t="s">
        <v>422</v>
      </c>
    </row>
    <row r="272" s="14" customFormat="1">
      <c r="A272" s="14"/>
      <c r="B272" s="242"/>
      <c r="C272" s="243"/>
      <c r="D272" s="233" t="s">
        <v>154</v>
      </c>
      <c r="E272" s="244" t="s">
        <v>1</v>
      </c>
      <c r="F272" s="245" t="s">
        <v>423</v>
      </c>
      <c r="G272" s="243"/>
      <c r="H272" s="246">
        <v>14.065</v>
      </c>
      <c r="I272" s="247"/>
      <c r="J272" s="243"/>
      <c r="K272" s="243"/>
      <c r="L272" s="248"/>
      <c r="M272" s="249"/>
      <c r="N272" s="250"/>
      <c r="O272" s="250"/>
      <c r="P272" s="250"/>
      <c r="Q272" s="250"/>
      <c r="R272" s="250"/>
      <c r="S272" s="250"/>
      <c r="T272" s="251"/>
      <c r="U272" s="14"/>
      <c r="V272" s="14"/>
      <c r="W272" s="14"/>
      <c r="X272" s="14"/>
      <c r="Y272" s="14"/>
      <c r="Z272" s="14"/>
      <c r="AA272" s="14"/>
      <c r="AB272" s="14"/>
      <c r="AC272" s="14"/>
      <c r="AD272" s="14"/>
      <c r="AE272" s="14"/>
      <c r="AT272" s="252" t="s">
        <v>154</v>
      </c>
      <c r="AU272" s="252" t="s">
        <v>97</v>
      </c>
      <c r="AV272" s="14" t="s">
        <v>97</v>
      </c>
      <c r="AW272" s="14" t="s">
        <v>30</v>
      </c>
      <c r="AX272" s="14" t="s">
        <v>73</v>
      </c>
      <c r="AY272" s="252" t="s">
        <v>145</v>
      </c>
    </row>
    <row r="273" s="14" customFormat="1">
      <c r="A273" s="14"/>
      <c r="B273" s="242"/>
      <c r="C273" s="243"/>
      <c r="D273" s="233" t="s">
        <v>154</v>
      </c>
      <c r="E273" s="244" t="s">
        <v>1</v>
      </c>
      <c r="F273" s="245" t="s">
        <v>424</v>
      </c>
      <c r="G273" s="243"/>
      <c r="H273" s="246">
        <v>9.0600000000000005</v>
      </c>
      <c r="I273" s="247"/>
      <c r="J273" s="243"/>
      <c r="K273" s="243"/>
      <c r="L273" s="248"/>
      <c r="M273" s="249"/>
      <c r="N273" s="250"/>
      <c r="O273" s="250"/>
      <c r="P273" s="250"/>
      <c r="Q273" s="250"/>
      <c r="R273" s="250"/>
      <c r="S273" s="250"/>
      <c r="T273" s="251"/>
      <c r="U273" s="14"/>
      <c r="V273" s="14"/>
      <c r="W273" s="14"/>
      <c r="X273" s="14"/>
      <c r="Y273" s="14"/>
      <c r="Z273" s="14"/>
      <c r="AA273" s="14"/>
      <c r="AB273" s="14"/>
      <c r="AC273" s="14"/>
      <c r="AD273" s="14"/>
      <c r="AE273" s="14"/>
      <c r="AT273" s="252" t="s">
        <v>154</v>
      </c>
      <c r="AU273" s="252" t="s">
        <v>97</v>
      </c>
      <c r="AV273" s="14" t="s">
        <v>97</v>
      </c>
      <c r="AW273" s="14" t="s">
        <v>30</v>
      </c>
      <c r="AX273" s="14" t="s">
        <v>73</v>
      </c>
      <c r="AY273" s="252" t="s">
        <v>145</v>
      </c>
    </row>
    <row r="274" s="15" customFormat="1">
      <c r="A274" s="15"/>
      <c r="B274" s="253"/>
      <c r="C274" s="254"/>
      <c r="D274" s="233" t="s">
        <v>154</v>
      </c>
      <c r="E274" s="255" t="s">
        <v>1</v>
      </c>
      <c r="F274" s="256" t="s">
        <v>157</v>
      </c>
      <c r="G274" s="254"/>
      <c r="H274" s="257">
        <v>23.125</v>
      </c>
      <c r="I274" s="258"/>
      <c r="J274" s="254"/>
      <c r="K274" s="254"/>
      <c r="L274" s="259"/>
      <c r="M274" s="260"/>
      <c r="N274" s="261"/>
      <c r="O274" s="261"/>
      <c r="P274" s="261"/>
      <c r="Q274" s="261"/>
      <c r="R274" s="261"/>
      <c r="S274" s="261"/>
      <c r="T274" s="262"/>
      <c r="U274" s="15"/>
      <c r="V274" s="15"/>
      <c r="W274" s="15"/>
      <c r="X274" s="15"/>
      <c r="Y274" s="15"/>
      <c r="Z274" s="15"/>
      <c r="AA274" s="15"/>
      <c r="AB274" s="15"/>
      <c r="AC274" s="15"/>
      <c r="AD274" s="15"/>
      <c r="AE274" s="15"/>
      <c r="AT274" s="263" t="s">
        <v>154</v>
      </c>
      <c r="AU274" s="263" t="s">
        <v>97</v>
      </c>
      <c r="AV274" s="15" t="s">
        <v>153</v>
      </c>
      <c r="AW274" s="15" t="s">
        <v>30</v>
      </c>
      <c r="AX274" s="15" t="s">
        <v>80</v>
      </c>
      <c r="AY274" s="263" t="s">
        <v>145</v>
      </c>
    </row>
    <row r="275" s="2" customFormat="1" ht="24.15" customHeight="1">
      <c r="A275" s="38"/>
      <c r="B275" s="39"/>
      <c r="C275" s="264" t="s">
        <v>425</v>
      </c>
      <c r="D275" s="264" t="s">
        <v>184</v>
      </c>
      <c r="E275" s="265" t="s">
        <v>426</v>
      </c>
      <c r="F275" s="266" t="s">
        <v>427</v>
      </c>
      <c r="G275" s="267" t="s">
        <v>421</v>
      </c>
      <c r="H275" s="268">
        <v>25.437999999999999</v>
      </c>
      <c r="I275" s="269"/>
      <c r="J275" s="270">
        <f>ROUND(I275*H275,2)</f>
        <v>0</v>
      </c>
      <c r="K275" s="266" t="s">
        <v>152</v>
      </c>
      <c r="L275" s="271"/>
      <c r="M275" s="272" t="s">
        <v>1</v>
      </c>
      <c r="N275" s="273" t="s">
        <v>39</v>
      </c>
      <c r="O275" s="91"/>
      <c r="P275" s="227">
        <f>O275*H275</f>
        <v>0</v>
      </c>
      <c r="Q275" s="227">
        <v>0</v>
      </c>
      <c r="R275" s="227">
        <f>Q275*H275</f>
        <v>0</v>
      </c>
      <c r="S275" s="227">
        <v>0</v>
      </c>
      <c r="T275" s="228">
        <f>S275*H275</f>
        <v>0</v>
      </c>
      <c r="U275" s="38"/>
      <c r="V275" s="38"/>
      <c r="W275" s="38"/>
      <c r="X275" s="38"/>
      <c r="Y275" s="38"/>
      <c r="Z275" s="38"/>
      <c r="AA275" s="38"/>
      <c r="AB275" s="38"/>
      <c r="AC275" s="38"/>
      <c r="AD275" s="38"/>
      <c r="AE275" s="38"/>
      <c r="AR275" s="229" t="s">
        <v>239</v>
      </c>
      <c r="AT275" s="229" t="s">
        <v>184</v>
      </c>
      <c r="AU275" s="229" t="s">
        <v>97</v>
      </c>
      <c r="AY275" s="17" t="s">
        <v>145</v>
      </c>
      <c r="BE275" s="230">
        <f>IF(N275="základní",J275,0)</f>
        <v>0</v>
      </c>
      <c r="BF275" s="230">
        <f>IF(N275="snížená",J275,0)</f>
        <v>0</v>
      </c>
      <c r="BG275" s="230">
        <f>IF(N275="zákl. přenesená",J275,0)</f>
        <v>0</v>
      </c>
      <c r="BH275" s="230">
        <f>IF(N275="sníž. přenesená",J275,0)</f>
        <v>0</v>
      </c>
      <c r="BI275" s="230">
        <f>IF(N275="nulová",J275,0)</f>
        <v>0</v>
      </c>
      <c r="BJ275" s="17" t="s">
        <v>97</v>
      </c>
      <c r="BK275" s="230">
        <f>ROUND(I275*H275,2)</f>
        <v>0</v>
      </c>
      <c r="BL275" s="17" t="s">
        <v>193</v>
      </c>
      <c r="BM275" s="229" t="s">
        <v>428</v>
      </c>
    </row>
    <row r="276" s="14" customFormat="1">
      <c r="A276" s="14"/>
      <c r="B276" s="242"/>
      <c r="C276" s="243"/>
      <c r="D276" s="233" t="s">
        <v>154</v>
      </c>
      <c r="E276" s="244" t="s">
        <v>1</v>
      </c>
      <c r="F276" s="245" t="s">
        <v>429</v>
      </c>
      <c r="G276" s="243"/>
      <c r="H276" s="246">
        <v>25.437999999999999</v>
      </c>
      <c r="I276" s="247"/>
      <c r="J276" s="243"/>
      <c r="K276" s="243"/>
      <c r="L276" s="248"/>
      <c r="M276" s="249"/>
      <c r="N276" s="250"/>
      <c r="O276" s="250"/>
      <c r="P276" s="250"/>
      <c r="Q276" s="250"/>
      <c r="R276" s="250"/>
      <c r="S276" s="250"/>
      <c r="T276" s="251"/>
      <c r="U276" s="14"/>
      <c r="V276" s="14"/>
      <c r="W276" s="14"/>
      <c r="X276" s="14"/>
      <c r="Y276" s="14"/>
      <c r="Z276" s="14"/>
      <c r="AA276" s="14"/>
      <c r="AB276" s="14"/>
      <c r="AC276" s="14"/>
      <c r="AD276" s="14"/>
      <c r="AE276" s="14"/>
      <c r="AT276" s="252" t="s">
        <v>154</v>
      </c>
      <c r="AU276" s="252" t="s">
        <v>97</v>
      </c>
      <c r="AV276" s="14" t="s">
        <v>97</v>
      </c>
      <c r="AW276" s="14" t="s">
        <v>30</v>
      </c>
      <c r="AX276" s="14" t="s">
        <v>73</v>
      </c>
      <c r="AY276" s="252" t="s">
        <v>145</v>
      </c>
    </row>
    <row r="277" s="15" customFormat="1">
      <c r="A277" s="15"/>
      <c r="B277" s="253"/>
      <c r="C277" s="254"/>
      <c r="D277" s="233" t="s">
        <v>154</v>
      </c>
      <c r="E277" s="255" t="s">
        <v>1</v>
      </c>
      <c r="F277" s="256" t="s">
        <v>157</v>
      </c>
      <c r="G277" s="254"/>
      <c r="H277" s="257">
        <v>25.437999999999999</v>
      </c>
      <c r="I277" s="258"/>
      <c r="J277" s="254"/>
      <c r="K277" s="254"/>
      <c r="L277" s="259"/>
      <c r="M277" s="260"/>
      <c r="N277" s="261"/>
      <c r="O277" s="261"/>
      <c r="P277" s="261"/>
      <c r="Q277" s="261"/>
      <c r="R277" s="261"/>
      <c r="S277" s="261"/>
      <c r="T277" s="262"/>
      <c r="U277" s="15"/>
      <c r="V277" s="15"/>
      <c r="W277" s="15"/>
      <c r="X277" s="15"/>
      <c r="Y277" s="15"/>
      <c r="Z277" s="15"/>
      <c r="AA277" s="15"/>
      <c r="AB277" s="15"/>
      <c r="AC277" s="15"/>
      <c r="AD277" s="15"/>
      <c r="AE277" s="15"/>
      <c r="AT277" s="263" t="s">
        <v>154</v>
      </c>
      <c r="AU277" s="263" t="s">
        <v>97</v>
      </c>
      <c r="AV277" s="15" t="s">
        <v>153</v>
      </c>
      <c r="AW277" s="15" t="s">
        <v>30</v>
      </c>
      <c r="AX277" s="15" t="s">
        <v>80</v>
      </c>
      <c r="AY277" s="263" t="s">
        <v>145</v>
      </c>
    </row>
    <row r="278" s="2" customFormat="1" ht="37.8" customHeight="1">
      <c r="A278" s="38"/>
      <c r="B278" s="39"/>
      <c r="C278" s="218" t="s">
        <v>310</v>
      </c>
      <c r="D278" s="218" t="s">
        <v>148</v>
      </c>
      <c r="E278" s="219" t="s">
        <v>430</v>
      </c>
      <c r="F278" s="220" t="s">
        <v>431</v>
      </c>
      <c r="G278" s="221" t="s">
        <v>421</v>
      </c>
      <c r="H278" s="222">
        <v>9.5850000000000009</v>
      </c>
      <c r="I278" s="223"/>
      <c r="J278" s="224">
        <f>ROUND(I278*H278,2)</f>
        <v>0</v>
      </c>
      <c r="K278" s="220" t="s">
        <v>152</v>
      </c>
      <c r="L278" s="44"/>
      <c r="M278" s="225" t="s">
        <v>1</v>
      </c>
      <c r="N278" s="226" t="s">
        <v>39</v>
      </c>
      <c r="O278" s="91"/>
      <c r="P278" s="227">
        <f>O278*H278</f>
        <v>0</v>
      </c>
      <c r="Q278" s="227">
        <v>0</v>
      </c>
      <c r="R278" s="227">
        <f>Q278*H278</f>
        <v>0</v>
      </c>
      <c r="S278" s="227">
        <v>0</v>
      </c>
      <c r="T278" s="228">
        <f>S278*H278</f>
        <v>0</v>
      </c>
      <c r="U278" s="38"/>
      <c r="V278" s="38"/>
      <c r="W278" s="38"/>
      <c r="X278" s="38"/>
      <c r="Y278" s="38"/>
      <c r="Z278" s="38"/>
      <c r="AA278" s="38"/>
      <c r="AB278" s="38"/>
      <c r="AC278" s="38"/>
      <c r="AD278" s="38"/>
      <c r="AE278" s="38"/>
      <c r="AR278" s="229" t="s">
        <v>193</v>
      </c>
      <c r="AT278" s="229" t="s">
        <v>148</v>
      </c>
      <c r="AU278" s="229" t="s">
        <v>97</v>
      </c>
      <c r="AY278" s="17" t="s">
        <v>145</v>
      </c>
      <c r="BE278" s="230">
        <f>IF(N278="základní",J278,0)</f>
        <v>0</v>
      </c>
      <c r="BF278" s="230">
        <f>IF(N278="snížená",J278,0)</f>
        <v>0</v>
      </c>
      <c r="BG278" s="230">
        <f>IF(N278="zákl. přenesená",J278,0)</f>
        <v>0</v>
      </c>
      <c r="BH278" s="230">
        <f>IF(N278="sníž. přenesená",J278,0)</f>
        <v>0</v>
      </c>
      <c r="BI278" s="230">
        <f>IF(N278="nulová",J278,0)</f>
        <v>0</v>
      </c>
      <c r="BJ278" s="17" t="s">
        <v>97</v>
      </c>
      <c r="BK278" s="230">
        <f>ROUND(I278*H278,2)</f>
        <v>0</v>
      </c>
      <c r="BL278" s="17" t="s">
        <v>193</v>
      </c>
      <c r="BM278" s="229" t="s">
        <v>432</v>
      </c>
    </row>
    <row r="279" s="14" customFormat="1">
      <c r="A279" s="14"/>
      <c r="B279" s="242"/>
      <c r="C279" s="243"/>
      <c r="D279" s="233" t="s">
        <v>154</v>
      </c>
      <c r="E279" s="244" t="s">
        <v>1</v>
      </c>
      <c r="F279" s="245" t="s">
        <v>433</v>
      </c>
      <c r="G279" s="243"/>
      <c r="H279" s="246">
        <v>9.5850000000000009</v>
      </c>
      <c r="I279" s="247"/>
      <c r="J279" s="243"/>
      <c r="K279" s="243"/>
      <c r="L279" s="248"/>
      <c r="M279" s="249"/>
      <c r="N279" s="250"/>
      <c r="O279" s="250"/>
      <c r="P279" s="250"/>
      <c r="Q279" s="250"/>
      <c r="R279" s="250"/>
      <c r="S279" s="250"/>
      <c r="T279" s="251"/>
      <c r="U279" s="14"/>
      <c r="V279" s="14"/>
      <c r="W279" s="14"/>
      <c r="X279" s="14"/>
      <c r="Y279" s="14"/>
      <c r="Z279" s="14"/>
      <c r="AA279" s="14"/>
      <c r="AB279" s="14"/>
      <c r="AC279" s="14"/>
      <c r="AD279" s="14"/>
      <c r="AE279" s="14"/>
      <c r="AT279" s="252" t="s">
        <v>154</v>
      </c>
      <c r="AU279" s="252" t="s">
        <v>97</v>
      </c>
      <c r="AV279" s="14" t="s">
        <v>97</v>
      </c>
      <c r="AW279" s="14" t="s">
        <v>30</v>
      </c>
      <c r="AX279" s="14" t="s">
        <v>73</v>
      </c>
      <c r="AY279" s="252" t="s">
        <v>145</v>
      </c>
    </row>
    <row r="280" s="15" customFormat="1">
      <c r="A280" s="15"/>
      <c r="B280" s="253"/>
      <c r="C280" s="254"/>
      <c r="D280" s="233" t="s">
        <v>154</v>
      </c>
      <c r="E280" s="255" t="s">
        <v>1</v>
      </c>
      <c r="F280" s="256" t="s">
        <v>157</v>
      </c>
      <c r="G280" s="254"/>
      <c r="H280" s="257">
        <v>9.5850000000000009</v>
      </c>
      <c r="I280" s="258"/>
      <c r="J280" s="254"/>
      <c r="K280" s="254"/>
      <c r="L280" s="259"/>
      <c r="M280" s="260"/>
      <c r="N280" s="261"/>
      <c r="O280" s="261"/>
      <c r="P280" s="261"/>
      <c r="Q280" s="261"/>
      <c r="R280" s="261"/>
      <c r="S280" s="261"/>
      <c r="T280" s="262"/>
      <c r="U280" s="15"/>
      <c r="V280" s="15"/>
      <c r="W280" s="15"/>
      <c r="X280" s="15"/>
      <c r="Y280" s="15"/>
      <c r="Z280" s="15"/>
      <c r="AA280" s="15"/>
      <c r="AB280" s="15"/>
      <c r="AC280" s="15"/>
      <c r="AD280" s="15"/>
      <c r="AE280" s="15"/>
      <c r="AT280" s="263" t="s">
        <v>154</v>
      </c>
      <c r="AU280" s="263" t="s">
        <v>97</v>
      </c>
      <c r="AV280" s="15" t="s">
        <v>153</v>
      </c>
      <c r="AW280" s="15" t="s">
        <v>30</v>
      </c>
      <c r="AX280" s="15" t="s">
        <v>80</v>
      </c>
      <c r="AY280" s="263" t="s">
        <v>145</v>
      </c>
    </row>
    <row r="281" s="2" customFormat="1" ht="24.15" customHeight="1">
      <c r="A281" s="38"/>
      <c r="B281" s="39"/>
      <c r="C281" s="264" t="s">
        <v>434</v>
      </c>
      <c r="D281" s="264" t="s">
        <v>184</v>
      </c>
      <c r="E281" s="265" t="s">
        <v>426</v>
      </c>
      <c r="F281" s="266" t="s">
        <v>427</v>
      </c>
      <c r="G281" s="267" t="s">
        <v>421</v>
      </c>
      <c r="H281" s="268">
        <v>10.544000000000001</v>
      </c>
      <c r="I281" s="269"/>
      <c r="J281" s="270">
        <f>ROUND(I281*H281,2)</f>
        <v>0</v>
      </c>
      <c r="K281" s="266" t="s">
        <v>152</v>
      </c>
      <c r="L281" s="271"/>
      <c r="M281" s="272" t="s">
        <v>1</v>
      </c>
      <c r="N281" s="273" t="s">
        <v>39</v>
      </c>
      <c r="O281" s="91"/>
      <c r="P281" s="227">
        <f>O281*H281</f>
        <v>0</v>
      </c>
      <c r="Q281" s="227">
        <v>0</v>
      </c>
      <c r="R281" s="227">
        <f>Q281*H281</f>
        <v>0</v>
      </c>
      <c r="S281" s="227">
        <v>0</v>
      </c>
      <c r="T281" s="228">
        <f>S281*H281</f>
        <v>0</v>
      </c>
      <c r="U281" s="38"/>
      <c r="V281" s="38"/>
      <c r="W281" s="38"/>
      <c r="X281" s="38"/>
      <c r="Y281" s="38"/>
      <c r="Z281" s="38"/>
      <c r="AA281" s="38"/>
      <c r="AB281" s="38"/>
      <c r="AC281" s="38"/>
      <c r="AD281" s="38"/>
      <c r="AE281" s="38"/>
      <c r="AR281" s="229" t="s">
        <v>239</v>
      </c>
      <c r="AT281" s="229" t="s">
        <v>184</v>
      </c>
      <c r="AU281" s="229" t="s">
        <v>97</v>
      </c>
      <c r="AY281" s="17" t="s">
        <v>145</v>
      </c>
      <c r="BE281" s="230">
        <f>IF(N281="základní",J281,0)</f>
        <v>0</v>
      </c>
      <c r="BF281" s="230">
        <f>IF(N281="snížená",J281,0)</f>
        <v>0</v>
      </c>
      <c r="BG281" s="230">
        <f>IF(N281="zákl. přenesená",J281,0)</f>
        <v>0</v>
      </c>
      <c r="BH281" s="230">
        <f>IF(N281="sníž. přenesená",J281,0)</f>
        <v>0</v>
      </c>
      <c r="BI281" s="230">
        <f>IF(N281="nulová",J281,0)</f>
        <v>0</v>
      </c>
      <c r="BJ281" s="17" t="s">
        <v>97</v>
      </c>
      <c r="BK281" s="230">
        <f>ROUND(I281*H281,2)</f>
        <v>0</v>
      </c>
      <c r="BL281" s="17" t="s">
        <v>193</v>
      </c>
      <c r="BM281" s="229" t="s">
        <v>435</v>
      </c>
    </row>
    <row r="282" s="14" customFormat="1">
      <c r="A282" s="14"/>
      <c r="B282" s="242"/>
      <c r="C282" s="243"/>
      <c r="D282" s="233" t="s">
        <v>154</v>
      </c>
      <c r="E282" s="244" t="s">
        <v>1</v>
      </c>
      <c r="F282" s="245" t="s">
        <v>436</v>
      </c>
      <c r="G282" s="243"/>
      <c r="H282" s="246">
        <v>10.544000000000001</v>
      </c>
      <c r="I282" s="247"/>
      <c r="J282" s="243"/>
      <c r="K282" s="243"/>
      <c r="L282" s="248"/>
      <c r="M282" s="249"/>
      <c r="N282" s="250"/>
      <c r="O282" s="250"/>
      <c r="P282" s="250"/>
      <c r="Q282" s="250"/>
      <c r="R282" s="250"/>
      <c r="S282" s="250"/>
      <c r="T282" s="251"/>
      <c r="U282" s="14"/>
      <c r="V282" s="14"/>
      <c r="W282" s="14"/>
      <c r="X282" s="14"/>
      <c r="Y282" s="14"/>
      <c r="Z282" s="14"/>
      <c r="AA282" s="14"/>
      <c r="AB282" s="14"/>
      <c r="AC282" s="14"/>
      <c r="AD282" s="14"/>
      <c r="AE282" s="14"/>
      <c r="AT282" s="252" t="s">
        <v>154</v>
      </c>
      <c r="AU282" s="252" t="s">
        <v>97</v>
      </c>
      <c r="AV282" s="14" t="s">
        <v>97</v>
      </c>
      <c r="AW282" s="14" t="s">
        <v>30</v>
      </c>
      <c r="AX282" s="14" t="s">
        <v>73</v>
      </c>
      <c r="AY282" s="252" t="s">
        <v>145</v>
      </c>
    </row>
    <row r="283" s="15" customFormat="1">
      <c r="A283" s="15"/>
      <c r="B283" s="253"/>
      <c r="C283" s="254"/>
      <c r="D283" s="233" t="s">
        <v>154</v>
      </c>
      <c r="E283" s="255" t="s">
        <v>1</v>
      </c>
      <c r="F283" s="256" t="s">
        <v>157</v>
      </c>
      <c r="G283" s="254"/>
      <c r="H283" s="257">
        <v>10.544000000000001</v>
      </c>
      <c r="I283" s="258"/>
      <c r="J283" s="254"/>
      <c r="K283" s="254"/>
      <c r="L283" s="259"/>
      <c r="M283" s="260"/>
      <c r="N283" s="261"/>
      <c r="O283" s="261"/>
      <c r="P283" s="261"/>
      <c r="Q283" s="261"/>
      <c r="R283" s="261"/>
      <c r="S283" s="261"/>
      <c r="T283" s="262"/>
      <c r="U283" s="15"/>
      <c r="V283" s="15"/>
      <c r="W283" s="15"/>
      <c r="X283" s="15"/>
      <c r="Y283" s="15"/>
      <c r="Z283" s="15"/>
      <c r="AA283" s="15"/>
      <c r="AB283" s="15"/>
      <c r="AC283" s="15"/>
      <c r="AD283" s="15"/>
      <c r="AE283" s="15"/>
      <c r="AT283" s="263" t="s">
        <v>154</v>
      </c>
      <c r="AU283" s="263" t="s">
        <v>97</v>
      </c>
      <c r="AV283" s="15" t="s">
        <v>153</v>
      </c>
      <c r="AW283" s="15" t="s">
        <v>30</v>
      </c>
      <c r="AX283" s="15" t="s">
        <v>80</v>
      </c>
      <c r="AY283" s="263" t="s">
        <v>145</v>
      </c>
    </row>
    <row r="284" s="2" customFormat="1" ht="24.15" customHeight="1">
      <c r="A284" s="38"/>
      <c r="B284" s="39"/>
      <c r="C284" s="218" t="s">
        <v>314</v>
      </c>
      <c r="D284" s="218" t="s">
        <v>148</v>
      </c>
      <c r="E284" s="219" t="s">
        <v>437</v>
      </c>
      <c r="F284" s="220" t="s">
        <v>438</v>
      </c>
      <c r="G284" s="221" t="s">
        <v>151</v>
      </c>
      <c r="H284" s="222">
        <v>16.579999999999998</v>
      </c>
      <c r="I284" s="223"/>
      <c r="J284" s="224">
        <f>ROUND(I284*H284,2)</f>
        <v>0</v>
      </c>
      <c r="K284" s="220" t="s">
        <v>152</v>
      </c>
      <c r="L284" s="44"/>
      <c r="M284" s="225" t="s">
        <v>1</v>
      </c>
      <c r="N284" s="226" t="s">
        <v>39</v>
      </c>
      <c r="O284" s="91"/>
      <c r="P284" s="227">
        <f>O284*H284</f>
        <v>0</v>
      </c>
      <c r="Q284" s="227">
        <v>0</v>
      </c>
      <c r="R284" s="227">
        <f>Q284*H284</f>
        <v>0</v>
      </c>
      <c r="S284" s="227">
        <v>0</v>
      </c>
      <c r="T284" s="228">
        <f>S284*H284</f>
        <v>0</v>
      </c>
      <c r="U284" s="38"/>
      <c r="V284" s="38"/>
      <c r="W284" s="38"/>
      <c r="X284" s="38"/>
      <c r="Y284" s="38"/>
      <c r="Z284" s="38"/>
      <c r="AA284" s="38"/>
      <c r="AB284" s="38"/>
      <c r="AC284" s="38"/>
      <c r="AD284" s="38"/>
      <c r="AE284" s="38"/>
      <c r="AR284" s="229" t="s">
        <v>193</v>
      </c>
      <c r="AT284" s="229" t="s">
        <v>148</v>
      </c>
      <c r="AU284" s="229" t="s">
        <v>97</v>
      </c>
      <c r="AY284" s="17" t="s">
        <v>145</v>
      </c>
      <c r="BE284" s="230">
        <f>IF(N284="základní",J284,0)</f>
        <v>0</v>
      </c>
      <c r="BF284" s="230">
        <f>IF(N284="snížená",J284,0)</f>
        <v>0</v>
      </c>
      <c r="BG284" s="230">
        <f>IF(N284="zákl. přenesená",J284,0)</f>
        <v>0</v>
      </c>
      <c r="BH284" s="230">
        <f>IF(N284="sníž. přenesená",J284,0)</f>
        <v>0</v>
      </c>
      <c r="BI284" s="230">
        <f>IF(N284="nulová",J284,0)</f>
        <v>0</v>
      </c>
      <c r="BJ284" s="17" t="s">
        <v>97</v>
      </c>
      <c r="BK284" s="230">
        <f>ROUND(I284*H284,2)</f>
        <v>0</v>
      </c>
      <c r="BL284" s="17" t="s">
        <v>193</v>
      </c>
      <c r="BM284" s="229" t="s">
        <v>439</v>
      </c>
    </row>
    <row r="285" s="14" customFormat="1">
      <c r="A285" s="14"/>
      <c r="B285" s="242"/>
      <c r="C285" s="243"/>
      <c r="D285" s="233" t="s">
        <v>154</v>
      </c>
      <c r="E285" s="244" t="s">
        <v>1</v>
      </c>
      <c r="F285" s="245" t="s">
        <v>440</v>
      </c>
      <c r="G285" s="243"/>
      <c r="H285" s="246">
        <v>6.5</v>
      </c>
      <c r="I285" s="247"/>
      <c r="J285" s="243"/>
      <c r="K285" s="243"/>
      <c r="L285" s="248"/>
      <c r="M285" s="249"/>
      <c r="N285" s="250"/>
      <c r="O285" s="250"/>
      <c r="P285" s="250"/>
      <c r="Q285" s="250"/>
      <c r="R285" s="250"/>
      <c r="S285" s="250"/>
      <c r="T285" s="251"/>
      <c r="U285" s="14"/>
      <c r="V285" s="14"/>
      <c r="W285" s="14"/>
      <c r="X285" s="14"/>
      <c r="Y285" s="14"/>
      <c r="Z285" s="14"/>
      <c r="AA285" s="14"/>
      <c r="AB285" s="14"/>
      <c r="AC285" s="14"/>
      <c r="AD285" s="14"/>
      <c r="AE285" s="14"/>
      <c r="AT285" s="252" t="s">
        <v>154</v>
      </c>
      <c r="AU285" s="252" t="s">
        <v>97</v>
      </c>
      <c r="AV285" s="14" t="s">
        <v>97</v>
      </c>
      <c r="AW285" s="14" t="s">
        <v>30</v>
      </c>
      <c r="AX285" s="14" t="s">
        <v>73</v>
      </c>
      <c r="AY285" s="252" t="s">
        <v>145</v>
      </c>
    </row>
    <row r="286" s="14" customFormat="1">
      <c r="A286" s="14"/>
      <c r="B286" s="242"/>
      <c r="C286" s="243"/>
      <c r="D286" s="233" t="s">
        <v>154</v>
      </c>
      <c r="E286" s="244" t="s">
        <v>1</v>
      </c>
      <c r="F286" s="245" t="s">
        <v>441</v>
      </c>
      <c r="G286" s="243"/>
      <c r="H286" s="246">
        <v>10.08</v>
      </c>
      <c r="I286" s="247"/>
      <c r="J286" s="243"/>
      <c r="K286" s="243"/>
      <c r="L286" s="248"/>
      <c r="M286" s="249"/>
      <c r="N286" s="250"/>
      <c r="O286" s="250"/>
      <c r="P286" s="250"/>
      <c r="Q286" s="250"/>
      <c r="R286" s="250"/>
      <c r="S286" s="250"/>
      <c r="T286" s="251"/>
      <c r="U286" s="14"/>
      <c r="V286" s="14"/>
      <c r="W286" s="14"/>
      <c r="X286" s="14"/>
      <c r="Y286" s="14"/>
      <c r="Z286" s="14"/>
      <c r="AA286" s="14"/>
      <c r="AB286" s="14"/>
      <c r="AC286" s="14"/>
      <c r="AD286" s="14"/>
      <c r="AE286" s="14"/>
      <c r="AT286" s="252" t="s">
        <v>154</v>
      </c>
      <c r="AU286" s="252" t="s">
        <v>97</v>
      </c>
      <c r="AV286" s="14" t="s">
        <v>97</v>
      </c>
      <c r="AW286" s="14" t="s">
        <v>30</v>
      </c>
      <c r="AX286" s="14" t="s">
        <v>73</v>
      </c>
      <c r="AY286" s="252" t="s">
        <v>145</v>
      </c>
    </row>
    <row r="287" s="15" customFormat="1">
      <c r="A287" s="15"/>
      <c r="B287" s="253"/>
      <c r="C287" s="254"/>
      <c r="D287" s="233" t="s">
        <v>154</v>
      </c>
      <c r="E287" s="255" t="s">
        <v>1</v>
      </c>
      <c r="F287" s="256" t="s">
        <v>157</v>
      </c>
      <c r="G287" s="254"/>
      <c r="H287" s="257">
        <v>16.579999999999998</v>
      </c>
      <c r="I287" s="258"/>
      <c r="J287" s="254"/>
      <c r="K287" s="254"/>
      <c r="L287" s="259"/>
      <c r="M287" s="260"/>
      <c r="N287" s="261"/>
      <c r="O287" s="261"/>
      <c r="P287" s="261"/>
      <c r="Q287" s="261"/>
      <c r="R287" s="261"/>
      <c r="S287" s="261"/>
      <c r="T287" s="262"/>
      <c r="U287" s="15"/>
      <c r="V287" s="15"/>
      <c r="W287" s="15"/>
      <c r="X287" s="15"/>
      <c r="Y287" s="15"/>
      <c r="Z287" s="15"/>
      <c r="AA287" s="15"/>
      <c r="AB287" s="15"/>
      <c r="AC287" s="15"/>
      <c r="AD287" s="15"/>
      <c r="AE287" s="15"/>
      <c r="AT287" s="263" t="s">
        <v>154</v>
      </c>
      <c r="AU287" s="263" t="s">
        <v>97</v>
      </c>
      <c r="AV287" s="15" t="s">
        <v>153</v>
      </c>
      <c r="AW287" s="15" t="s">
        <v>30</v>
      </c>
      <c r="AX287" s="15" t="s">
        <v>80</v>
      </c>
      <c r="AY287" s="263" t="s">
        <v>145</v>
      </c>
    </row>
    <row r="288" s="2" customFormat="1" ht="37.8" customHeight="1">
      <c r="A288" s="38"/>
      <c r="B288" s="39"/>
      <c r="C288" s="218" t="s">
        <v>442</v>
      </c>
      <c r="D288" s="218" t="s">
        <v>148</v>
      </c>
      <c r="E288" s="219" t="s">
        <v>443</v>
      </c>
      <c r="F288" s="220" t="s">
        <v>444</v>
      </c>
      <c r="G288" s="221" t="s">
        <v>151</v>
      </c>
      <c r="H288" s="222">
        <v>24.579999999999998</v>
      </c>
      <c r="I288" s="223"/>
      <c r="J288" s="224">
        <f>ROUND(I288*H288,2)</f>
        <v>0</v>
      </c>
      <c r="K288" s="220" t="s">
        <v>152</v>
      </c>
      <c r="L288" s="44"/>
      <c r="M288" s="225" t="s">
        <v>1</v>
      </c>
      <c r="N288" s="226" t="s">
        <v>39</v>
      </c>
      <c r="O288" s="91"/>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193</v>
      </c>
      <c r="AT288" s="229" t="s">
        <v>148</v>
      </c>
      <c r="AU288" s="229" t="s">
        <v>97</v>
      </c>
      <c r="AY288" s="17" t="s">
        <v>145</v>
      </c>
      <c r="BE288" s="230">
        <f>IF(N288="základní",J288,0)</f>
        <v>0</v>
      </c>
      <c r="BF288" s="230">
        <f>IF(N288="snížená",J288,0)</f>
        <v>0</v>
      </c>
      <c r="BG288" s="230">
        <f>IF(N288="zákl. přenesená",J288,0)</f>
        <v>0</v>
      </c>
      <c r="BH288" s="230">
        <f>IF(N288="sníž. přenesená",J288,0)</f>
        <v>0</v>
      </c>
      <c r="BI288" s="230">
        <f>IF(N288="nulová",J288,0)</f>
        <v>0</v>
      </c>
      <c r="BJ288" s="17" t="s">
        <v>97</v>
      </c>
      <c r="BK288" s="230">
        <f>ROUND(I288*H288,2)</f>
        <v>0</v>
      </c>
      <c r="BL288" s="17" t="s">
        <v>193</v>
      </c>
      <c r="BM288" s="229" t="s">
        <v>445</v>
      </c>
    </row>
    <row r="289" s="14" customFormat="1">
      <c r="A289" s="14"/>
      <c r="B289" s="242"/>
      <c r="C289" s="243"/>
      <c r="D289" s="233" t="s">
        <v>154</v>
      </c>
      <c r="E289" s="244" t="s">
        <v>1</v>
      </c>
      <c r="F289" s="245" t="s">
        <v>446</v>
      </c>
      <c r="G289" s="243"/>
      <c r="H289" s="246">
        <v>24.579999999999998</v>
      </c>
      <c r="I289" s="247"/>
      <c r="J289" s="243"/>
      <c r="K289" s="243"/>
      <c r="L289" s="248"/>
      <c r="M289" s="249"/>
      <c r="N289" s="250"/>
      <c r="O289" s="250"/>
      <c r="P289" s="250"/>
      <c r="Q289" s="250"/>
      <c r="R289" s="250"/>
      <c r="S289" s="250"/>
      <c r="T289" s="251"/>
      <c r="U289" s="14"/>
      <c r="V289" s="14"/>
      <c r="W289" s="14"/>
      <c r="X289" s="14"/>
      <c r="Y289" s="14"/>
      <c r="Z289" s="14"/>
      <c r="AA289" s="14"/>
      <c r="AB289" s="14"/>
      <c r="AC289" s="14"/>
      <c r="AD289" s="14"/>
      <c r="AE289" s="14"/>
      <c r="AT289" s="252" t="s">
        <v>154</v>
      </c>
      <c r="AU289" s="252" t="s">
        <v>97</v>
      </c>
      <c r="AV289" s="14" t="s">
        <v>97</v>
      </c>
      <c r="AW289" s="14" t="s">
        <v>30</v>
      </c>
      <c r="AX289" s="14" t="s">
        <v>80</v>
      </c>
      <c r="AY289" s="252" t="s">
        <v>145</v>
      </c>
    </row>
    <row r="290" s="2" customFormat="1" ht="33" customHeight="1">
      <c r="A290" s="38"/>
      <c r="B290" s="39"/>
      <c r="C290" s="264" t="s">
        <v>318</v>
      </c>
      <c r="D290" s="264" t="s">
        <v>184</v>
      </c>
      <c r="E290" s="265" t="s">
        <v>447</v>
      </c>
      <c r="F290" s="266" t="s">
        <v>448</v>
      </c>
      <c r="G290" s="267" t="s">
        <v>151</v>
      </c>
      <c r="H290" s="268">
        <v>27.038</v>
      </c>
      <c r="I290" s="269"/>
      <c r="J290" s="270">
        <f>ROUND(I290*H290,2)</f>
        <v>0</v>
      </c>
      <c r="K290" s="266" t="s">
        <v>152</v>
      </c>
      <c r="L290" s="271"/>
      <c r="M290" s="272" t="s">
        <v>1</v>
      </c>
      <c r="N290" s="273" t="s">
        <v>39</v>
      </c>
      <c r="O290" s="91"/>
      <c r="P290" s="227">
        <f>O290*H290</f>
        <v>0</v>
      </c>
      <c r="Q290" s="227">
        <v>0</v>
      </c>
      <c r="R290" s="227">
        <f>Q290*H290</f>
        <v>0</v>
      </c>
      <c r="S290" s="227">
        <v>0</v>
      </c>
      <c r="T290" s="228">
        <f>S290*H290</f>
        <v>0</v>
      </c>
      <c r="U290" s="38"/>
      <c r="V290" s="38"/>
      <c r="W290" s="38"/>
      <c r="X290" s="38"/>
      <c r="Y290" s="38"/>
      <c r="Z290" s="38"/>
      <c r="AA290" s="38"/>
      <c r="AB290" s="38"/>
      <c r="AC290" s="38"/>
      <c r="AD290" s="38"/>
      <c r="AE290" s="38"/>
      <c r="AR290" s="229" t="s">
        <v>239</v>
      </c>
      <c r="AT290" s="229" t="s">
        <v>184</v>
      </c>
      <c r="AU290" s="229" t="s">
        <v>97</v>
      </c>
      <c r="AY290" s="17" t="s">
        <v>145</v>
      </c>
      <c r="BE290" s="230">
        <f>IF(N290="základní",J290,0)</f>
        <v>0</v>
      </c>
      <c r="BF290" s="230">
        <f>IF(N290="snížená",J290,0)</f>
        <v>0</v>
      </c>
      <c r="BG290" s="230">
        <f>IF(N290="zákl. přenesená",J290,0)</f>
        <v>0</v>
      </c>
      <c r="BH290" s="230">
        <f>IF(N290="sníž. přenesená",J290,0)</f>
        <v>0</v>
      </c>
      <c r="BI290" s="230">
        <f>IF(N290="nulová",J290,0)</f>
        <v>0</v>
      </c>
      <c r="BJ290" s="17" t="s">
        <v>97</v>
      </c>
      <c r="BK290" s="230">
        <f>ROUND(I290*H290,2)</f>
        <v>0</v>
      </c>
      <c r="BL290" s="17" t="s">
        <v>193</v>
      </c>
      <c r="BM290" s="229" t="s">
        <v>449</v>
      </c>
    </row>
    <row r="291" s="14" customFormat="1">
      <c r="A291" s="14"/>
      <c r="B291" s="242"/>
      <c r="C291" s="243"/>
      <c r="D291" s="233" t="s">
        <v>154</v>
      </c>
      <c r="E291" s="244" t="s">
        <v>1</v>
      </c>
      <c r="F291" s="245" t="s">
        <v>450</v>
      </c>
      <c r="G291" s="243"/>
      <c r="H291" s="246">
        <v>27.038</v>
      </c>
      <c r="I291" s="247"/>
      <c r="J291" s="243"/>
      <c r="K291" s="243"/>
      <c r="L291" s="248"/>
      <c r="M291" s="249"/>
      <c r="N291" s="250"/>
      <c r="O291" s="250"/>
      <c r="P291" s="250"/>
      <c r="Q291" s="250"/>
      <c r="R291" s="250"/>
      <c r="S291" s="250"/>
      <c r="T291" s="251"/>
      <c r="U291" s="14"/>
      <c r="V291" s="14"/>
      <c r="W291" s="14"/>
      <c r="X291" s="14"/>
      <c r="Y291" s="14"/>
      <c r="Z291" s="14"/>
      <c r="AA291" s="14"/>
      <c r="AB291" s="14"/>
      <c r="AC291" s="14"/>
      <c r="AD291" s="14"/>
      <c r="AE291" s="14"/>
      <c r="AT291" s="252" t="s">
        <v>154</v>
      </c>
      <c r="AU291" s="252" t="s">
        <v>97</v>
      </c>
      <c r="AV291" s="14" t="s">
        <v>97</v>
      </c>
      <c r="AW291" s="14" t="s">
        <v>30</v>
      </c>
      <c r="AX291" s="14" t="s">
        <v>73</v>
      </c>
      <c r="AY291" s="252" t="s">
        <v>145</v>
      </c>
    </row>
    <row r="292" s="15" customFormat="1">
      <c r="A292" s="15"/>
      <c r="B292" s="253"/>
      <c r="C292" s="254"/>
      <c r="D292" s="233" t="s">
        <v>154</v>
      </c>
      <c r="E292" s="255" t="s">
        <v>1</v>
      </c>
      <c r="F292" s="256" t="s">
        <v>157</v>
      </c>
      <c r="G292" s="254"/>
      <c r="H292" s="257">
        <v>27.038</v>
      </c>
      <c r="I292" s="258"/>
      <c r="J292" s="254"/>
      <c r="K292" s="254"/>
      <c r="L292" s="259"/>
      <c r="M292" s="260"/>
      <c r="N292" s="261"/>
      <c r="O292" s="261"/>
      <c r="P292" s="261"/>
      <c r="Q292" s="261"/>
      <c r="R292" s="261"/>
      <c r="S292" s="261"/>
      <c r="T292" s="262"/>
      <c r="U292" s="15"/>
      <c r="V292" s="15"/>
      <c r="W292" s="15"/>
      <c r="X292" s="15"/>
      <c r="Y292" s="15"/>
      <c r="Z292" s="15"/>
      <c r="AA292" s="15"/>
      <c r="AB292" s="15"/>
      <c r="AC292" s="15"/>
      <c r="AD292" s="15"/>
      <c r="AE292" s="15"/>
      <c r="AT292" s="263" t="s">
        <v>154</v>
      </c>
      <c r="AU292" s="263" t="s">
        <v>97</v>
      </c>
      <c r="AV292" s="15" t="s">
        <v>153</v>
      </c>
      <c r="AW292" s="15" t="s">
        <v>30</v>
      </c>
      <c r="AX292" s="15" t="s">
        <v>80</v>
      </c>
      <c r="AY292" s="263" t="s">
        <v>145</v>
      </c>
    </row>
    <row r="293" s="2" customFormat="1" ht="24.15" customHeight="1">
      <c r="A293" s="38"/>
      <c r="B293" s="39"/>
      <c r="C293" s="218" t="s">
        <v>451</v>
      </c>
      <c r="D293" s="218" t="s">
        <v>148</v>
      </c>
      <c r="E293" s="219" t="s">
        <v>452</v>
      </c>
      <c r="F293" s="220" t="s">
        <v>453</v>
      </c>
      <c r="G293" s="221" t="s">
        <v>151</v>
      </c>
      <c r="H293" s="222">
        <v>6.5300000000000002</v>
      </c>
      <c r="I293" s="223"/>
      <c r="J293" s="224">
        <f>ROUND(I293*H293,2)</f>
        <v>0</v>
      </c>
      <c r="K293" s="220" t="s">
        <v>152</v>
      </c>
      <c r="L293" s="44"/>
      <c r="M293" s="225" t="s">
        <v>1</v>
      </c>
      <c r="N293" s="226" t="s">
        <v>39</v>
      </c>
      <c r="O293" s="91"/>
      <c r="P293" s="227">
        <f>O293*H293</f>
        <v>0</v>
      </c>
      <c r="Q293" s="227">
        <v>0</v>
      </c>
      <c r="R293" s="227">
        <f>Q293*H293</f>
        <v>0</v>
      </c>
      <c r="S293" s="227">
        <v>0</v>
      </c>
      <c r="T293" s="228">
        <f>S293*H293</f>
        <v>0</v>
      </c>
      <c r="U293" s="38"/>
      <c r="V293" s="38"/>
      <c r="W293" s="38"/>
      <c r="X293" s="38"/>
      <c r="Y293" s="38"/>
      <c r="Z293" s="38"/>
      <c r="AA293" s="38"/>
      <c r="AB293" s="38"/>
      <c r="AC293" s="38"/>
      <c r="AD293" s="38"/>
      <c r="AE293" s="38"/>
      <c r="AR293" s="229" t="s">
        <v>193</v>
      </c>
      <c r="AT293" s="229" t="s">
        <v>148</v>
      </c>
      <c r="AU293" s="229" t="s">
        <v>97</v>
      </c>
      <c r="AY293" s="17" t="s">
        <v>145</v>
      </c>
      <c r="BE293" s="230">
        <f>IF(N293="základní",J293,0)</f>
        <v>0</v>
      </c>
      <c r="BF293" s="230">
        <f>IF(N293="snížená",J293,0)</f>
        <v>0</v>
      </c>
      <c r="BG293" s="230">
        <f>IF(N293="zákl. přenesená",J293,0)</f>
        <v>0</v>
      </c>
      <c r="BH293" s="230">
        <f>IF(N293="sníž. přenesená",J293,0)</f>
        <v>0</v>
      </c>
      <c r="BI293" s="230">
        <f>IF(N293="nulová",J293,0)</f>
        <v>0</v>
      </c>
      <c r="BJ293" s="17" t="s">
        <v>97</v>
      </c>
      <c r="BK293" s="230">
        <f>ROUND(I293*H293,2)</f>
        <v>0</v>
      </c>
      <c r="BL293" s="17" t="s">
        <v>193</v>
      </c>
      <c r="BM293" s="229" t="s">
        <v>454</v>
      </c>
    </row>
    <row r="294" s="14" customFormat="1">
      <c r="A294" s="14"/>
      <c r="B294" s="242"/>
      <c r="C294" s="243"/>
      <c r="D294" s="233" t="s">
        <v>154</v>
      </c>
      <c r="E294" s="244" t="s">
        <v>1</v>
      </c>
      <c r="F294" s="245" t="s">
        <v>455</v>
      </c>
      <c r="G294" s="243"/>
      <c r="H294" s="246">
        <v>6.5300000000000002</v>
      </c>
      <c r="I294" s="247"/>
      <c r="J294" s="243"/>
      <c r="K294" s="243"/>
      <c r="L294" s="248"/>
      <c r="M294" s="249"/>
      <c r="N294" s="250"/>
      <c r="O294" s="250"/>
      <c r="P294" s="250"/>
      <c r="Q294" s="250"/>
      <c r="R294" s="250"/>
      <c r="S294" s="250"/>
      <c r="T294" s="251"/>
      <c r="U294" s="14"/>
      <c r="V294" s="14"/>
      <c r="W294" s="14"/>
      <c r="X294" s="14"/>
      <c r="Y294" s="14"/>
      <c r="Z294" s="14"/>
      <c r="AA294" s="14"/>
      <c r="AB294" s="14"/>
      <c r="AC294" s="14"/>
      <c r="AD294" s="14"/>
      <c r="AE294" s="14"/>
      <c r="AT294" s="252" t="s">
        <v>154</v>
      </c>
      <c r="AU294" s="252" t="s">
        <v>97</v>
      </c>
      <c r="AV294" s="14" t="s">
        <v>97</v>
      </c>
      <c r="AW294" s="14" t="s">
        <v>30</v>
      </c>
      <c r="AX294" s="14" t="s">
        <v>73</v>
      </c>
      <c r="AY294" s="252" t="s">
        <v>145</v>
      </c>
    </row>
    <row r="295" s="15" customFormat="1">
      <c r="A295" s="15"/>
      <c r="B295" s="253"/>
      <c r="C295" s="254"/>
      <c r="D295" s="233" t="s">
        <v>154</v>
      </c>
      <c r="E295" s="255" t="s">
        <v>1</v>
      </c>
      <c r="F295" s="256" t="s">
        <v>157</v>
      </c>
      <c r="G295" s="254"/>
      <c r="H295" s="257">
        <v>6.5300000000000002</v>
      </c>
      <c r="I295" s="258"/>
      <c r="J295" s="254"/>
      <c r="K295" s="254"/>
      <c r="L295" s="259"/>
      <c r="M295" s="260"/>
      <c r="N295" s="261"/>
      <c r="O295" s="261"/>
      <c r="P295" s="261"/>
      <c r="Q295" s="261"/>
      <c r="R295" s="261"/>
      <c r="S295" s="261"/>
      <c r="T295" s="262"/>
      <c r="U295" s="15"/>
      <c r="V295" s="15"/>
      <c r="W295" s="15"/>
      <c r="X295" s="15"/>
      <c r="Y295" s="15"/>
      <c r="Z295" s="15"/>
      <c r="AA295" s="15"/>
      <c r="AB295" s="15"/>
      <c r="AC295" s="15"/>
      <c r="AD295" s="15"/>
      <c r="AE295" s="15"/>
      <c r="AT295" s="263" t="s">
        <v>154</v>
      </c>
      <c r="AU295" s="263" t="s">
        <v>97</v>
      </c>
      <c r="AV295" s="15" t="s">
        <v>153</v>
      </c>
      <c r="AW295" s="15" t="s">
        <v>30</v>
      </c>
      <c r="AX295" s="15" t="s">
        <v>80</v>
      </c>
      <c r="AY295" s="263" t="s">
        <v>145</v>
      </c>
    </row>
    <row r="296" s="2" customFormat="1" ht="16.5" customHeight="1">
      <c r="A296" s="38"/>
      <c r="B296" s="39"/>
      <c r="C296" s="218" t="s">
        <v>322</v>
      </c>
      <c r="D296" s="218" t="s">
        <v>148</v>
      </c>
      <c r="E296" s="219" t="s">
        <v>456</v>
      </c>
      <c r="F296" s="220" t="s">
        <v>457</v>
      </c>
      <c r="G296" s="221" t="s">
        <v>421</v>
      </c>
      <c r="H296" s="222">
        <v>22.149999999999999</v>
      </c>
      <c r="I296" s="223"/>
      <c r="J296" s="224">
        <f>ROUND(I296*H296,2)</f>
        <v>0</v>
      </c>
      <c r="K296" s="220" t="s">
        <v>152</v>
      </c>
      <c r="L296" s="44"/>
      <c r="M296" s="225" t="s">
        <v>1</v>
      </c>
      <c r="N296" s="226" t="s">
        <v>39</v>
      </c>
      <c r="O296" s="91"/>
      <c r="P296" s="227">
        <f>O296*H296</f>
        <v>0</v>
      </c>
      <c r="Q296" s="227">
        <v>0</v>
      </c>
      <c r="R296" s="227">
        <f>Q296*H296</f>
        <v>0</v>
      </c>
      <c r="S296" s="227">
        <v>0</v>
      </c>
      <c r="T296" s="228">
        <f>S296*H296</f>
        <v>0</v>
      </c>
      <c r="U296" s="38"/>
      <c r="V296" s="38"/>
      <c r="W296" s="38"/>
      <c r="X296" s="38"/>
      <c r="Y296" s="38"/>
      <c r="Z296" s="38"/>
      <c r="AA296" s="38"/>
      <c r="AB296" s="38"/>
      <c r="AC296" s="38"/>
      <c r="AD296" s="38"/>
      <c r="AE296" s="38"/>
      <c r="AR296" s="229" t="s">
        <v>193</v>
      </c>
      <c r="AT296" s="229" t="s">
        <v>148</v>
      </c>
      <c r="AU296" s="229" t="s">
        <v>97</v>
      </c>
      <c r="AY296" s="17" t="s">
        <v>145</v>
      </c>
      <c r="BE296" s="230">
        <f>IF(N296="základní",J296,0)</f>
        <v>0</v>
      </c>
      <c r="BF296" s="230">
        <f>IF(N296="snížená",J296,0)</f>
        <v>0</v>
      </c>
      <c r="BG296" s="230">
        <f>IF(N296="zákl. přenesená",J296,0)</f>
        <v>0</v>
      </c>
      <c r="BH296" s="230">
        <f>IF(N296="sníž. přenesená",J296,0)</f>
        <v>0</v>
      </c>
      <c r="BI296" s="230">
        <f>IF(N296="nulová",J296,0)</f>
        <v>0</v>
      </c>
      <c r="BJ296" s="17" t="s">
        <v>97</v>
      </c>
      <c r="BK296" s="230">
        <f>ROUND(I296*H296,2)</f>
        <v>0</v>
      </c>
      <c r="BL296" s="17" t="s">
        <v>193</v>
      </c>
      <c r="BM296" s="229" t="s">
        <v>458</v>
      </c>
    </row>
    <row r="297" s="14" customFormat="1">
      <c r="A297" s="14"/>
      <c r="B297" s="242"/>
      <c r="C297" s="243"/>
      <c r="D297" s="233" t="s">
        <v>154</v>
      </c>
      <c r="E297" s="244" t="s">
        <v>1</v>
      </c>
      <c r="F297" s="245" t="s">
        <v>424</v>
      </c>
      <c r="G297" s="243"/>
      <c r="H297" s="246">
        <v>9.0600000000000005</v>
      </c>
      <c r="I297" s="247"/>
      <c r="J297" s="243"/>
      <c r="K297" s="243"/>
      <c r="L297" s="248"/>
      <c r="M297" s="249"/>
      <c r="N297" s="250"/>
      <c r="O297" s="250"/>
      <c r="P297" s="250"/>
      <c r="Q297" s="250"/>
      <c r="R297" s="250"/>
      <c r="S297" s="250"/>
      <c r="T297" s="251"/>
      <c r="U297" s="14"/>
      <c r="V297" s="14"/>
      <c r="W297" s="14"/>
      <c r="X297" s="14"/>
      <c r="Y297" s="14"/>
      <c r="Z297" s="14"/>
      <c r="AA297" s="14"/>
      <c r="AB297" s="14"/>
      <c r="AC297" s="14"/>
      <c r="AD297" s="14"/>
      <c r="AE297" s="14"/>
      <c r="AT297" s="252" t="s">
        <v>154</v>
      </c>
      <c r="AU297" s="252" t="s">
        <v>97</v>
      </c>
      <c r="AV297" s="14" t="s">
        <v>97</v>
      </c>
      <c r="AW297" s="14" t="s">
        <v>30</v>
      </c>
      <c r="AX297" s="14" t="s">
        <v>73</v>
      </c>
      <c r="AY297" s="252" t="s">
        <v>145</v>
      </c>
    </row>
    <row r="298" s="14" customFormat="1">
      <c r="A298" s="14"/>
      <c r="B298" s="242"/>
      <c r="C298" s="243"/>
      <c r="D298" s="233" t="s">
        <v>154</v>
      </c>
      <c r="E298" s="244" t="s">
        <v>1</v>
      </c>
      <c r="F298" s="245" t="s">
        <v>459</v>
      </c>
      <c r="G298" s="243"/>
      <c r="H298" s="246">
        <v>13.09</v>
      </c>
      <c r="I298" s="247"/>
      <c r="J298" s="243"/>
      <c r="K298" s="243"/>
      <c r="L298" s="248"/>
      <c r="M298" s="249"/>
      <c r="N298" s="250"/>
      <c r="O298" s="250"/>
      <c r="P298" s="250"/>
      <c r="Q298" s="250"/>
      <c r="R298" s="250"/>
      <c r="S298" s="250"/>
      <c r="T298" s="251"/>
      <c r="U298" s="14"/>
      <c r="V298" s="14"/>
      <c r="W298" s="14"/>
      <c r="X298" s="14"/>
      <c r="Y298" s="14"/>
      <c r="Z298" s="14"/>
      <c r="AA298" s="14"/>
      <c r="AB298" s="14"/>
      <c r="AC298" s="14"/>
      <c r="AD298" s="14"/>
      <c r="AE298" s="14"/>
      <c r="AT298" s="252" t="s">
        <v>154</v>
      </c>
      <c r="AU298" s="252" t="s">
        <v>97</v>
      </c>
      <c r="AV298" s="14" t="s">
        <v>97</v>
      </c>
      <c r="AW298" s="14" t="s">
        <v>30</v>
      </c>
      <c r="AX298" s="14" t="s">
        <v>73</v>
      </c>
      <c r="AY298" s="252" t="s">
        <v>145</v>
      </c>
    </row>
    <row r="299" s="15" customFormat="1">
      <c r="A299" s="15"/>
      <c r="B299" s="253"/>
      <c r="C299" s="254"/>
      <c r="D299" s="233" t="s">
        <v>154</v>
      </c>
      <c r="E299" s="255" t="s">
        <v>1</v>
      </c>
      <c r="F299" s="256" t="s">
        <v>157</v>
      </c>
      <c r="G299" s="254"/>
      <c r="H299" s="257">
        <v>22.149999999999999</v>
      </c>
      <c r="I299" s="258"/>
      <c r="J299" s="254"/>
      <c r="K299" s="254"/>
      <c r="L299" s="259"/>
      <c r="M299" s="260"/>
      <c r="N299" s="261"/>
      <c r="O299" s="261"/>
      <c r="P299" s="261"/>
      <c r="Q299" s="261"/>
      <c r="R299" s="261"/>
      <c r="S299" s="261"/>
      <c r="T299" s="262"/>
      <c r="U299" s="15"/>
      <c r="V299" s="15"/>
      <c r="W299" s="15"/>
      <c r="X299" s="15"/>
      <c r="Y299" s="15"/>
      <c r="Z299" s="15"/>
      <c r="AA299" s="15"/>
      <c r="AB299" s="15"/>
      <c r="AC299" s="15"/>
      <c r="AD299" s="15"/>
      <c r="AE299" s="15"/>
      <c r="AT299" s="263" t="s">
        <v>154</v>
      </c>
      <c r="AU299" s="263" t="s">
        <v>97</v>
      </c>
      <c r="AV299" s="15" t="s">
        <v>153</v>
      </c>
      <c r="AW299" s="15" t="s">
        <v>30</v>
      </c>
      <c r="AX299" s="15" t="s">
        <v>80</v>
      </c>
      <c r="AY299" s="263" t="s">
        <v>145</v>
      </c>
    </row>
    <row r="300" s="2" customFormat="1" ht="24.15" customHeight="1">
      <c r="A300" s="38"/>
      <c r="B300" s="39"/>
      <c r="C300" s="218" t="s">
        <v>460</v>
      </c>
      <c r="D300" s="218" t="s">
        <v>148</v>
      </c>
      <c r="E300" s="219" t="s">
        <v>461</v>
      </c>
      <c r="F300" s="220" t="s">
        <v>462</v>
      </c>
      <c r="G300" s="221" t="s">
        <v>165</v>
      </c>
      <c r="H300" s="222">
        <v>9</v>
      </c>
      <c r="I300" s="223"/>
      <c r="J300" s="224">
        <f>ROUND(I300*H300,2)</f>
        <v>0</v>
      </c>
      <c r="K300" s="220" t="s">
        <v>152</v>
      </c>
      <c r="L300" s="44"/>
      <c r="M300" s="225" t="s">
        <v>1</v>
      </c>
      <c r="N300" s="226" t="s">
        <v>39</v>
      </c>
      <c r="O300" s="91"/>
      <c r="P300" s="227">
        <f>O300*H300</f>
        <v>0</v>
      </c>
      <c r="Q300" s="227">
        <v>0</v>
      </c>
      <c r="R300" s="227">
        <f>Q300*H300</f>
        <v>0</v>
      </c>
      <c r="S300" s="227">
        <v>0</v>
      </c>
      <c r="T300" s="228">
        <f>S300*H300</f>
        <v>0</v>
      </c>
      <c r="U300" s="38"/>
      <c r="V300" s="38"/>
      <c r="W300" s="38"/>
      <c r="X300" s="38"/>
      <c r="Y300" s="38"/>
      <c r="Z300" s="38"/>
      <c r="AA300" s="38"/>
      <c r="AB300" s="38"/>
      <c r="AC300" s="38"/>
      <c r="AD300" s="38"/>
      <c r="AE300" s="38"/>
      <c r="AR300" s="229" t="s">
        <v>193</v>
      </c>
      <c r="AT300" s="229" t="s">
        <v>148</v>
      </c>
      <c r="AU300" s="229" t="s">
        <v>97</v>
      </c>
      <c r="AY300" s="17" t="s">
        <v>145</v>
      </c>
      <c r="BE300" s="230">
        <f>IF(N300="základní",J300,0)</f>
        <v>0</v>
      </c>
      <c r="BF300" s="230">
        <f>IF(N300="snížená",J300,0)</f>
        <v>0</v>
      </c>
      <c r="BG300" s="230">
        <f>IF(N300="zákl. přenesená",J300,0)</f>
        <v>0</v>
      </c>
      <c r="BH300" s="230">
        <f>IF(N300="sníž. přenesená",J300,0)</f>
        <v>0</v>
      </c>
      <c r="BI300" s="230">
        <f>IF(N300="nulová",J300,0)</f>
        <v>0</v>
      </c>
      <c r="BJ300" s="17" t="s">
        <v>97</v>
      </c>
      <c r="BK300" s="230">
        <f>ROUND(I300*H300,2)</f>
        <v>0</v>
      </c>
      <c r="BL300" s="17" t="s">
        <v>193</v>
      </c>
      <c r="BM300" s="229" t="s">
        <v>463</v>
      </c>
    </row>
    <row r="301" s="14" customFormat="1">
      <c r="A301" s="14"/>
      <c r="B301" s="242"/>
      <c r="C301" s="243"/>
      <c r="D301" s="233" t="s">
        <v>154</v>
      </c>
      <c r="E301" s="244" t="s">
        <v>1</v>
      </c>
      <c r="F301" s="245" t="s">
        <v>464</v>
      </c>
      <c r="G301" s="243"/>
      <c r="H301" s="246">
        <v>9</v>
      </c>
      <c r="I301" s="247"/>
      <c r="J301" s="243"/>
      <c r="K301" s="243"/>
      <c r="L301" s="248"/>
      <c r="M301" s="249"/>
      <c r="N301" s="250"/>
      <c r="O301" s="250"/>
      <c r="P301" s="250"/>
      <c r="Q301" s="250"/>
      <c r="R301" s="250"/>
      <c r="S301" s="250"/>
      <c r="T301" s="251"/>
      <c r="U301" s="14"/>
      <c r="V301" s="14"/>
      <c r="W301" s="14"/>
      <c r="X301" s="14"/>
      <c r="Y301" s="14"/>
      <c r="Z301" s="14"/>
      <c r="AA301" s="14"/>
      <c r="AB301" s="14"/>
      <c r="AC301" s="14"/>
      <c r="AD301" s="14"/>
      <c r="AE301" s="14"/>
      <c r="AT301" s="252" t="s">
        <v>154</v>
      </c>
      <c r="AU301" s="252" t="s">
        <v>97</v>
      </c>
      <c r="AV301" s="14" t="s">
        <v>97</v>
      </c>
      <c r="AW301" s="14" t="s">
        <v>30</v>
      </c>
      <c r="AX301" s="14" t="s">
        <v>73</v>
      </c>
      <c r="AY301" s="252" t="s">
        <v>145</v>
      </c>
    </row>
    <row r="302" s="15" customFormat="1">
      <c r="A302" s="15"/>
      <c r="B302" s="253"/>
      <c r="C302" s="254"/>
      <c r="D302" s="233" t="s">
        <v>154</v>
      </c>
      <c r="E302" s="255" t="s">
        <v>1</v>
      </c>
      <c r="F302" s="256" t="s">
        <v>157</v>
      </c>
      <c r="G302" s="254"/>
      <c r="H302" s="257">
        <v>9</v>
      </c>
      <c r="I302" s="258"/>
      <c r="J302" s="254"/>
      <c r="K302" s="254"/>
      <c r="L302" s="259"/>
      <c r="M302" s="260"/>
      <c r="N302" s="261"/>
      <c r="O302" s="261"/>
      <c r="P302" s="261"/>
      <c r="Q302" s="261"/>
      <c r="R302" s="261"/>
      <c r="S302" s="261"/>
      <c r="T302" s="262"/>
      <c r="U302" s="15"/>
      <c r="V302" s="15"/>
      <c r="W302" s="15"/>
      <c r="X302" s="15"/>
      <c r="Y302" s="15"/>
      <c r="Z302" s="15"/>
      <c r="AA302" s="15"/>
      <c r="AB302" s="15"/>
      <c r="AC302" s="15"/>
      <c r="AD302" s="15"/>
      <c r="AE302" s="15"/>
      <c r="AT302" s="263" t="s">
        <v>154</v>
      </c>
      <c r="AU302" s="263" t="s">
        <v>97</v>
      </c>
      <c r="AV302" s="15" t="s">
        <v>153</v>
      </c>
      <c r="AW302" s="15" t="s">
        <v>30</v>
      </c>
      <c r="AX302" s="15" t="s">
        <v>80</v>
      </c>
      <c r="AY302" s="263" t="s">
        <v>145</v>
      </c>
    </row>
    <row r="303" s="2" customFormat="1" ht="24.15" customHeight="1">
      <c r="A303" s="38"/>
      <c r="B303" s="39"/>
      <c r="C303" s="218" t="s">
        <v>323</v>
      </c>
      <c r="D303" s="218" t="s">
        <v>148</v>
      </c>
      <c r="E303" s="219" t="s">
        <v>465</v>
      </c>
      <c r="F303" s="220" t="s">
        <v>466</v>
      </c>
      <c r="G303" s="221" t="s">
        <v>165</v>
      </c>
      <c r="H303" s="222">
        <v>7</v>
      </c>
      <c r="I303" s="223"/>
      <c r="J303" s="224">
        <f>ROUND(I303*H303,2)</f>
        <v>0</v>
      </c>
      <c r="K303" s="220" t="s">
        <v>152</v>
      </c>
      <c r="L303" s="44"/>
      <c r="M303" s="225" t="s">
        <v>1</v>
      </c>
      <c r="N303" s="226" t="s">
        <v>39</v>
      </c>
      <c r="O303" s="91"/>
      <c r="P303" s="227">
        <f>O303*H303</f>
        <v>0</v>
      </c>
      <c r="Q303" s="227">
        <v>0</v>
      </c>
      <c r="R303" s="227">
        <f>Q303*H303</f>
        <v>0</v>
      </c>
      <c r="S303" s="227">
        <v>0</v>
      </c>
      <c r="T303" s="228">
        <f>S303*H303</f>
        <v>0</v>
      </c>
      <c r="U303" s="38"/>
      <c r="V303" s="38"/>
      <c r="W303" s="38"/>
      <c r="X303" s="38"/>
      <c r="Y303" s="38"/>
      <c r="Z303" s="38"/>
      <c r="AA303" s="38"/>
      <c r="AB303" s="38"/>
      <c r="AC303" s="38"/>
      <c r="AD303" s="38"/>
      <c r="AE303" s="38"/>
      <c r="AR303" s="229" t="s">
        <v>193</v>
      </c>
      <c r="AT303" s="229" t="s">
        <v>148</v>
      </c>
      <c r="AU303" s="229" t="s">
        <v>97</v>
      </c>
      <c r="AY303" s="17" t="s">
        <v>145</v>
      </c>
      <c r="BE303" s="230">
        <f>IF(N303="základní",J303,0)</f>
        <v>0</v>
      </c>
      <c r="BF303" s="230">
        <f>IF(N303="snížená",J303,0)</f>
        <v>0</v>
      </c>
      <c r="BG303" s="230">
        <f>IF(N303="zákl. přenesená",J303,0)</f>
        <v>0</v>
      </c>
      <c r="BH303" s="230">
        <f>IF(N303="sníž. přenesená",J303,0)</f>
        <v>0</v>
      </c>
      <c r="BI303" s="230">
        <f>IF(N303="nulová",J303,0)</f>
        <v>0</v>
      </c>
      <c r="BJ303" s="17" t="s">
        <v>97</v>
      </c>
      <c r="BK303" s="230">
        <f>ROUND(I303*H303,2)</f>
        <v>0</v>
      </c>
      <c r="BL303" s="17" t="s">
        <v>193</v>
      </c>
      <c r="BM303" s="229" t="s">
        <v>467</v>
      </c>
    </row>
    <row r="304" s="14" customFormat="1">
      <c r="A304" s="14"/>
      <c r="B304" s="242"/>
      <c r="C304" s="243"/>
      <c r="D304" s="233" t="s">
        <v>154</v>
      </c>
      <c r="E304" s="244" t="s">
        <v>1</v>
      </c>
      <c r="F304" s="245" t="s">
        <v>468</v>
      </c>
      <c r="G304" s="243"/>
      <c r="H304" s="246">
        <v>7</v>
      </c>
      <c r="I304" s="247"/>
      <c r="J304" s="243"/>
      <c r="K304" s="243"/>
      <c r="L304" s="248"/>
      <c r="M304" s="249"/>
      <c r="N304" s="250"/>
      <c r="O304" s="250"/>
      <c r="P304" s="250"/>
      <c r="Q304" s="250"/>
      <c r="R304" s="250"/>
      <c r="S304" s="250"/>
      <c r="T304" s="251"/>
      <c r="U304" s="14"/>
      <c r="V304" s="14"/>
      <c r="W304" s="14"/>
      <c r="X304" s="14"/>
      <c r="Y304" s="14"/>
      <c r="Z304" s="14"/>
      <c r="AA304" s="14"/>
      <c r="AB304" s="14"/>
      <c r="AC304" s="14"/>
      <c r="AD304" s="14"/>
      <c r="AE304" s="14"/>
      <c r="AT304" s="252" t="s">
        <v>154</v>
      </c>
      <c r="AU304" s="252" t="s">
        <v>97</v>
      </c>
      <c r="AV304" s="14" t="s">
        <v>97</v>
      </c>
      <c r="AW304" s="14" t="s">
        <v>30</v>
      </c>
      <c r="AX304" s="14" t="s">
        <v>73</v>
      </c>
      <c r="AY304" s="252" t="s">
        <v>145</v>
      </c>
    </row>
    <row r="305" s="15" customFormat="1">
      <c r="A305" s="15"/>
      <c r="B305" s="253"/>
      <c r="C305" s="254"/>
      <c r="D305" s="233" t="s">
        <v>154</v>
      </c>
      <c r="E305" s="255" t="s">
        <v>1</v>
      </c>
      <c r="F305" s="256" t="s">
        <v>157</v>
      </c>
      <c r="G305" s="254"/>
      <c r="H305" s="257">
        <v>7</v>
      </c>
      <c r="I305" s="258"/>
      <c r="J305" s="254"/>
      <c r="K305" s="254"/>
      <c r="L305" s="259"/>
      <c r="M305" s="260"/>
      <c r="N305" s="261"/>
      <c r="O305" s="261"/>
      <c r="P305" s="261"/>
      <c r="Q305" s="261"/>
      <c r="R305" s="261"/>
      <c r="S305" s="261"/>
      <c r="T305" s="262"/>
      <c r="U305" s="15"/>
      <c r="V305" s="15"/>
      <c r="W305" s="15"/>
      <c r="X305" s="15"/>
      <c r="Y305" s="15"/>
      <c r="Z305" s="15"/>
      <c r="AA305" s="15"/>
      <c r="AB305" s="15"/>
      <c r="AC305" s="15"/>
      <c r="AD305" s="15"/>
      <c r="AE305" s="15"/>
      <c r="AT305" s="263" t="s">
        <v>154</v>
      </c>
      <c r="AU305" s="263" t="s">
        <v>97</v>
      </c>
      <c r="AV305" s="15" t="s">
        <v>153</v>
      </c>
      <c r="AW305" s="15" t="s">
        <v>30</v>
      </c>
      <c r="AX305" s="15" t="s">
        <v>80</v>
      </c>
      <c r="AY305" s="263" t="s">
        <v>145</v>
      </c>
    </row>
    <row r="306" s="2" customFormat="1" ht="24.15" customHeight="1">
      <c r="A306" s="38"/>
      <c r="B306" s="39"/>
      <c r="C306" s="218" t="s">
        <v>469</v>
      </c>
      <c r="D306" s="218" t="s">
        <v>148</v>
      </c>
      <c r="E306" s="219" t="s">
        <v>470</v>
      </c>
      <c r="F306" s="220" t="s">
        <v>471</v>
      </c>
      <c r="G306" s="221" t="s">
        <v>421</v>
      </c>
      <c r="H306" s="222">
        <v>12.94</v>
      </c>
      <c r="I306" s="223"/>
      <c r="J306" s="224">
        <f>ROUND(I306*H306,2)</f>
        <v>0</v>
      </c>
      <c r="K306" s="220" t="s">
        <v>152</v>
      </c>
      <c r="L306" s="44"/>
      <c r="M306" s="225" t="s">
        <v>1</v>
      </c>
      <c r="N306" s="226" t="s">
        <v>39</v>
      </c>
      <c r="O306" s="91"/>
      <c r="P306" s="227">
        <f>O306*H306</f>
        <v>0</v>
      </c>
      <c r="Q306" s="227">
        <v>0</v>
      </c>
      <c r="R306" s="227">
        <f>Q306*H306</f>
        <v>0</v>
      </c>
      <c r="S306" s="227">
        <v>0</v>
      </c>
      <c r="T306" s="228">
        <f>S306*H306</f>
        <v>0</v>
      </c>
      <c r="U306" s="38"/>
      <c r="V306" s="38"/>
      <c r="W306" s="38"/>
      <c r="X306" s="38"/>
      <c r="Y306" s="38"/>
      <c r="Z306" s="38"/>
      <c r="AA306" s="38"/>
      <c r="AB306" s="38"/>
      <c r="AC306" s="38"/>
      <c r="AD306" s="38"/>
      <c r="AE306" s="38"/>
      <c r="AR306" s="229" t="s">
        <v>193</v>
      </c>
      <c r="AT306" s="229" t="s">
        <v>148</v>
      </c>
      <c r="AU306" s="229" t="s">
        <v>97</v>
      </c>
      <c r="AY306" s="17" t="s">
        <v>145</v>
      </c>
      <c r="BE306" s="230">
        <f>IF(N306="základní",J306,0)</f>
        <v>0</v>
      </c>
      <c r="BF306" s="230">
        <f>IF(N306="snížená",J306,0)</f>
        <v>0</v>
      </c>
      <c r="BG306" s="230">
        <f>IF(N306="zákl. přenesená",J306,0)</f>
        <v>0</v>
      </c>
      <c r="BH306" s="230">
        <f>IF(N306="sníž. přenesená",J306,0)</f>
        <v>0</v>
      </c>
      <c r="BI306" s="230">
        <f>IF(N306="nulová",J306,0)</f>
        <v>0</v>
      </c>
      <c r="BJ306" s="17" t="s">
        <v>97</v>
      </c>
      <c r="BK306" s="230">
        <f>ROUND(I306*H306,2)</f>
        <v>0</v>
      </c>
      <c r="BL306" s="17" t="s">
        <v>193</v>
      </c>
      <c r="BM306" s="229" t="s">
        <v>472</v>
      </c>
    </row>
    <row r="307" s="14" customFormat="1">
      <c r="A307" s="14"/>
      <c r="B307" s="242"/>
      <c r="C307" s="243"/>
      <c r="D307" s="233" t="s">
        <v>154</v>
      </c>
      <c r="E307" s="244" t="s">
        <v>1</v>
      </c>
      <c r="F307" s="245" t="s">
        <v>473</v>
      </c>
      <c r="G307" s="243"/>
      <c r="H307" s="246">
        <v>12.94</v>
      </c>
      <c r="I307" s="247"/>
      <c r="J307" s="243"/>
      <c r="K307" s="243"/>
      <c r="L307" s="248"/>
      <c r="M307" s="249"/>
      <c r="N307" s="250"/>
      <c r="O307" s="250"/>
      <c r="P307" s="250"/>
      <c r="Q307" s="250"/>
      <c r="R307" s="250"/>
      <c r="S307" s="250"/>
      <c r="T307" s="251"/>
      <c r="U307" s="14"/>
      <c r="V307" s="14"/>
      <c r="W307" s="14"/>
      <c r="X307" s="14"/>
      <c r="Y307" s="14"/>
      <c r="Z307" s="14"/>
      <c r="AA307" s="14"/>
      <c r="AB307" s="14"/>
      <c r="AC307" s="14"/>
      <c r="AD307" s="14"/>
      <c r="AE307" s="14"/>
      <c r="AT307" s="252" t="s">
        <v>154</v>
      </c>
      <c r="AU307" s="252" t="s">
        <v>97</v>
      </c>
      <c r="AV307" s="14" t="s">
        <v>97</v>
      </c>
      <c r="AW307" s="14" t="s">
        <v>30</v>
      </c>
      <c r="AX307" s="14" t="s">
        <v>73</v>
      </c>
      <c r="AY307" s="252" t="s">
        <v>145</v>
      </c>
    </row>
    <row r="308" s="15" customFormat="1">
      <c r="A308" s="15"/>
      <c r="B308" s="253"/>
      <c r="C308" s="254"/>
      <c r="D308" s="233" t="s">
        <v>154</v>
      </c>
      <c r="E308" s="255" t="s">
        <v>1</v>
      </c>
      <c r="F308" s="256" t="s">
        <v>157</v>
      </c>
      <c r="G308" s="254"/>
      <c r="H308" s="257">
        <v>12.94</v>
      </c>
      <c r="I308" s="258"/>
      <c r="J308" s="254"/>
      <c r="K308" s="254"/>
      <c r="L308" s="259"/>
      <c r="M308" s="260"/>
      <c r="N308" s="261"/>
      <c r="O308" s="261"/>
      <c r="P308" s="261"/>
      <c r="Q308" s="261"/>
      <c r="R308" s="261"/>
      <c r="S308" s="261"/>
      <c r="T308" s="262"/>
      <c r="U308" s="15"/>
      <c r="V308" s="15"/>
      <c r="W308" s="15"/>
      <c r="X308" s="15"/>
      <c r="Y308" s="15"/>
      <c r="Z308" s="15"/>
      <c r="AA308" s="15"/>
      <c r="AB308" s="15"/>
      <c r="AC308" s="15"/>
      <c r="AD308" s="15"/>
      <c r="AE308" s="15"/>
      <c r="AT308" s="263" t="s">
        <v>154</v>
      </c>
      <c r="AU308" s="263" t="s">
        <v>97</v>
      </c>
      <c r="AV308" s="15" t="s">
        <v>153</v>
      </c>
      <c r="AW308" s="15" t="s">
        <v>30</v>
      </c>
      <c r="AX308" s="15" t="s">
        <v>80</v>
      </c>
      <c r="AY308" s="263" t="s">
        <v>145</v>
      </c>
    </row>
    <row r="309" s="2" customFormat="1" ht="24.15" customHeight="1">
      <c r="A309" s="38"/>
      <c r="B309" s="39"/>
      <c r="C309" s="218" t="s">
        <v>327</v>
      </c>
      <c r="D309" s="218" t="s">
        <v>148</v>
      </c>
      <c r="E309" s="219" t="s">
        <v>474</v>
      </c>
      <c r="F309" s="220" t="s">
        <v>475</v>
      </c>
      <c r="G309" s="221" t="s">
        <v>151</v>
      </c>
      <c r="H309" s="222">
        <v>16</v>
      </c>
      <c r="I309" s="223"/>
      <c r="J309" s="224">
        <f>ROUND(I309*H309,2)</f>
        <v>0</v>
      </c>
      <c r="K309" s="220" t="s">
        <v>152</v>
      </c>
      <c r="L309" s="44"/>
      <c r="M309" s="225" t="s">
        <v>1</v>
      </c>
      <c r="N309" s="226" t="s">
        <v>39</v>
      </c>
      <c r="O309" s="91"/>
      <c r="P309" s="227">
        <f>O309*H309</f>
        <v>0</v>
      </c>
      <c r="Q309" s="227">
        <v>0</v>
      </c>
      <c r="R309" s="227">
        <f>Q309*H309</f>
        <v>0</v>
      </c>
      <c r="S309" s="227">
        <v>0</v>
      </c>
      <c r="T309" s="228">
        <f>S309*H309</f>
        <v>0</v>
      </c>
      <c r="U309" s="38"/>
      <c r="V309" s="38"/>
      <c r="W309" s="38"/>
      <c r="X309" s="38"/>
      <c r="Y309" s="38"/>
      <c r="Z309" s="38"/>
      <c r="AA309" s="38"/>
      <c r="AB309" s="38"/>
      <c r="AC309" s="38"/>
      <c r="AD309" s="38"/>
      <c r="AE309" s="38"/>
      <c r="AR309" s="229" t="s">
        <v>193</v>
      </c>
      <c r="AT309" s="229" t="s">
        <v>148</v>
      </c>
      <c r="AU309" s="229" t="s">
        <v>97</v>
      </c>
      <c r="AY309" s="17" t="s">
        <v>145</v>
      </c>
      <c r="BE309" s="230">
        <f>IF(N309="základní",J309,0)</f>
        <v>0</v>
      </c>
      <c r="BF309" s="230">
        <f>IF(N309="snížená",J309,0)</f>
        <v>0</v>
      </c>
      <c r="BG309" s="230">
        <f>IF(N309="zákl. přenesená",J309,0)</f>
        <v>0</v>
      </c>
      <c r="BH309" s="230">
        <f>IF(N309="sníž. přenesená",J309,0)</f>
        <v>0</v>
      </c>
      <c r="BI309" s="230">
        <f>IF(N309="nulová",J309,0)</f>
        <v>0</v>
      </c>
      <c r="BJ309" s="17" t="s">
        <v>97</v>
      </c>
      <c r="BK309" s="230">
        <f>ROUND(I309*H309,2)</f>
        <v>0</v>
      </c>
      <c r="BL309" s="17" t="s">
        <v>193</v>
      </c>
      <c r="BM309" s="229" t="s">
        <v>476</v>
      </c>
    </row>
    <row r="310" s="2" customFormat="1" ht="55.5" customHeight="1">
      <c r="A310" s="38"/>
      <c r="B310" s="39"/>
      <c r="C310" s="218" t="s">
        <v>477</v>
      </c>
      <c r="D310" s="218" t="s">
        <v>148</v>
      </c>
      <c r="E310" s="219" t="s">
        <v>478</v>
      </c>
      <c r="F310" s="220" t="s">
        <v>479</v>
      </c>
      <c r="G310" s="221" t="s">
        <v>233</v>
      </c>
      <c r="H310" s="222">
        <v>0.66500000000000004</v>
      </c>
      <c r="I310" s="223"/>
      <c r="J310" s="224">
        <f>ROUND(I310*H310,2)</f>
        <v>0</v>
      </c>
      <c r="K310" s="220" t="s">
        <v>152</v>
      </c>
      <c r="L310" s="44"/>
      <c r="M310" s="225" t="s">
        <v>1</v>
      </c>
      <c r="N310" s="226" t="s">
        <v>39</v>
      </c>
      <c r="O310" s="91"/>
      <c r="P310" s="227">
        <f>O310*H310</f>
        <v>0</v>
      </c>
      <c r="Q310" s="227">
        <v>0</v>
      </c>
      <c r="R310" s="227">
        <f>Q310*H310</f>
        <v>0</v>
      </c>
      <c r="S310" s="227">
        <v>0</v>
      </c>
      <c r="T310" s="228">
        <f>S310*H310</f>
        <v>0</v>
      </c>
      <c r="U310" s="38"/>
      <c r="V310" s="38"/>
      <c r="W310" s="38"/>
      <c r="X310" s="38"/>
      <c r="Y310" s="38"/>
      <c r="Z310" s="38"/>
      <c r="AA310" s="38"/>
      <c r="AB310" s="38"/>
      <c r="AC310" s="38"/>
      <c r="AD310" s="38"/>
      <c r="AE310" s="38"/>
      <c r="AR310" s="229" t="s">
        <v>193</v>
      </c>
      <c r="AT310" s="229" t="s">
        <v>148</v>
      </c>
      <c r="AU310" s="229" t="s">
        <v>97</v>
      </c>
      <c r="AY310" s="17" t="s">
        <v>145</v>
      </c>
      <c r="BE310" s="230">
        <f>IF(N310="základní",J310,0)</f>
        <v>0</v>
      </c>
      <c r="BF310" s="230">
        <f>IF(N310="snížená",J310,0)</f>
        <v>0</v>
      </c>
      <c r="BG310" s="230">
        <f>IF(N310="zákl. přenesená",J310,0)</f>
        <v>0</v>
      </c>
      <c r="BH310" s="230">
        <f>IF(N310="sníž. přenesená",J310,0)</f>
        <v>0</v>
      </c>
      <c r="BI310" s="230">
        <f>IF(N310="nulová",J310,0)</f>
        <v>0</v>
      </c>
      <c r="BJ310" s="17" t="s">
        <v>97</v>
      </c>
      <c r="BK310" s="230">
        <f>ROUND(I310*H310,2)</f>
        <v>0</v>
      </c>
      <c r="BL310" s="17" t="s">
        <v>193</v>
      </c>
      <c r="BM310" s="229" t="s">
        <v>480</v>
      </c>
    </row>
    <row r="311" s="12" customFormat="1" ht="22.8" customHeight="1">
      <c r="A311" s="12"/>
      <c r="B311" s="202"/>
      <c r="C311" s="203"/>
      <c r="D311" s="204" t="s">
        <v>72</v>
      </c>
      <c r="E311" s="216" t="s">
        <v>481</v>
      </c>
      <c r="F311" s="216" t="s">
        <v>482</v>
      </c>
      <c r="G311" s="203"/>
      <c r="H311" s="203"/>
      <c r="I311" s="206"/>
      <c r="J311" s="217">
        <f>BK311</f>
        <v>0</v>
      </c>
      <c r="K311" s="203"/>
      <c r="L311" s="208"/>
      <c r="M311" s="209"/>
      <c r="N311" s="210"/>
      <c r="O311" s="210"/>
      <c r="P311" s="211">
        <f>SUM(P312:P321)</f>
        <v>0</v>
      </c>
      <c r="Q311" s="210"/>
      <c r="R311" s="211">
        <f>SUM(R312:R321)</f>
        <v>0</v>
      </c>
      <c r="S311" s="210"/>
      <c r="T311" s="212">
        <f>SUM(T312:T321)</f>
        <v>0</v>
      </c>
      <c r="U311" s="12"/>
      <c r="V311" s="12"/>
      <c r="W311" s="12"/>
      <c r="X311" s="12"/>
      <c r="Y311" s="12"/>
      <c r="Z311" s="12"/>
      <c r="AA311" s="12"/>
      <c r="AB311" s="12"/>
      <c r="AC311" s="12"/>
      <c r="AD311" s="12"/>
      <c r="AE311" s="12"/>
      <c r="AR311" s="213" t="s">
        <v>97</v>
      </c>
      <c r="AT311" s="214" t="s">
        <v>72</v>
      </c>
      <c r="AU311" s="214" t="s">
        <v>80</v>
      </c>
      <c r="AY311" s="213" t="s">
        <v>145</v>
      </c>
      <c r="BK311" s="215">
        <f>SUM(BK312:BK321)</f>
        <v>0</v>
      </c>
    </row>
    <row r="312" s="2" customFormat="1" ht="24.15" customHeight="1">
      <c r="A312" s="38"/>
      <c r="B312" s="39"/>
      <c r="C312" s="218" t="s">
        <v>330</v>
      </c>
      <c r="D312" s="218" t="s">
        <v>148</v>
      </c>
      <c r="E312" s="219" t="s">
        <v>483</v>
      </c>
      <c r="F312" s="220" t="s">
        <v>484</v>
      </c>
      <c r="G312" s="221" t="s">
        <v>421</v>
      </c>
      <c r="H312" s="222">
        <v>40.189999999999998</v>
      </c>
      <c r="I312" s="223"/>
      <c r="J312" s="224">
        <f>ROUND(I312*H312,2)</f>
        <v>0</v>
      </c>
      <c r="K312" s="220" t="s">
        <v>152</v>
      </c>
      <c r="L312" s="44"/>
      <c r="M312" s="225" t="s">
        <v>1</v>
      </c>
      <c r="N312" s="226" t="s">
        <v>39</v>
      </c>
      <c r="O312" s="91"/>
      <c r="P312" s="227">
        <f>O312*H312</f>
        <v>0</v>
      </c>
      <c r="Q312" s="227">
        <v>0</v>
      </c>
      <c r="R312" s="227">
        <f>Q312*H312</f>
        <v>0</v>
      </c>
      <c r="S312" s="227">
        <v>0</v>
      </c>
      <c r="T312" s="228">
        <f>S312*H312</f>
        <v>0</v>
      </c>
      <c r="U312" s="38"/>
      <c r="V312" s="38"/>
      <c r="W312" s="38"/>
      <c r="X312" s="38"/>
      <c r="Y312" s="38"/>
      <c r="Z312" s="38"/>
      <c r="AA312" s="38"/>
      <c r="AB312" s="38"/>
      <c r="AC312" s="38"/>
      <c r="AD312" s="38"/>
      <c r="AE312" s="38"/>
      <c r="AR312" s="229" t="s">
        <v>193</v>
      </c>
      <c r="AT312" s="229" t="s">
        <v>148</v>
      </c>
      <c r="AU312" s="229" t="s">
        <v>97</v>
      </c>
      <c r="AY312" s="17" t="s">
        <v>145</v>
      </c>
      <c r="BE312" s="230">
        <f>IF(N312="základní",J312,0)</f>
        <v>0</v>
      </c>
      <c r="BF312" s="230">
        <f>IF(N312="snížená",J312,0)</f>
        <v>0</v>
      </c>
      <c r="BG312" s="230">
        <f>IF(N312="zákl. přenesená",J312,0)</f>
        <v>0</v>
      </c>
      <c r="BH312" s="230">
        <f>IF(N312="sníž. přenesená",J312,0)</f>
        <v>0</v>
      </c>
      <c r="BI312" s="230">
        <f>IF(N312="nulová",J312,0)</f>
        <v>0</v>
      </c>
      <c r="BJ312" s="17" t="s">
        <v>97</v>
      </c>
      <c r="BK312" s="230">
        <f>ROUND(I312*H312,2)</f>
        <v>0</v>
      </c>
      <c r="BL312" s="17" t="s">
        <v>193</v>
      </c>
      <c r="BM312" s="229" t="s">
        <v>485</v>
      </c>
    </row>
    <row r="313" s="14" customFormat="1">
      <c r="A313" s="14"/>
      <c r="B313" s="242"/>
      <c r="C313" s="243"/>
      <c r="D313" s="233" t="s">
        <v>154</v>
      </c>
      <c r="E313" s="244" t="s">
        <v>1</v>
      </c>
      <c r="F313" s="245" t="s">
        <v>486</v>
      </c>
      <c r="G313" s="243"/>
      <c r="H313" s="246">
        <v>16.600000000000001</v>
      </c>
      <c r="I313" s="247"/>
      <c r="J313" s="243"/>
      <c r="K313" s="243"/>
      <c r="L313" s="248"/>
      <c r="M313" s="249"/>
      <c r="N313" s="250"/>
      <c r="O313" s="250"/>
      <c r="P313" s="250"/>
      <c r="Q313" s="250"/>
      <c r="R313" s="250"/>
      <c r="S313" s="250"/>
      <c r="T313" s="251"/>
      <c r="U313" s="14"/>
      <c r="V313" s="14"/>
      <c r="W313" s="14"/>
      <c r="X313" s="14"/>
      <c r="Y313" s="14"/>
      <c r="Z313" s="14"/>
      <c r="AA313" s="14"/>
      <c r="AB313" s="14"/>
      <c r="AC313" s="14"/>
      <c r="AD313" s="14"/>
      <c r="AE313" s="14"/>
      <c r="AT313" s="252" t="s">
        <v>154</v>
      </c>
      <c r="AU313" s="252" t="s">
        <v>97</v>
      </c>
      <c r="AV313" s="14" t="s">
        <v>97</v>
      </c>
      <c r="AW313" s="14" t="s">
        <v>30</v>
      </c>
      <c r="AX313" s="14" t="s">
        <v>73</v>
      </c>
      <c r="AY313" s="252" t="s">
        <v>145</v>
      </c>
    </row>
    <row r="314" s="14" customFormat="1">
      <c r="A314" s="14"/>
      <c r="B314" s="242"/>
      <c r="C314" s="243"/>
      <c r="D314" s="233" t="s">
        <v>154</v>
      </c>
      <c r="E314" s="244" t="s">
        <v>1</v>
      </c>
      <c r="F314" s="245" t="s">
        <v>487</v>
      </c>
      <c r="G314" s="243"/>
      <c r="H314" s="246">
        <v>11.19</v>
      </c>
      <c r="I314" s="247"/>
      <c r="J314" s="243"/>
      <c r="K314" s="243"/>
      <c r="L314" s="248"/>
      <c r="M314" s="249"/>
      <c r="N314" s="250"/>
      <c r="O314" s="250"/>
      <c r="P314" s="250"/>
      <c r="Q314" s="250"/>
      <c r="R314" s="250"/>
      <c r="S314" s="250"/>
      <c r="T314" s="251"/>
      <c r="U314" s="14"/>
      <c r="V314" s="14"/>
      <c r="W314" s="14"/>
      <c r="X314" s="14"/>
      <c r="Y314" s="14"/>
      <c r="Z314" s="14"/>
      <c r="AA314" s="14"/>
      <c r="AB314" s="14"/>
      <c r="AC314" s="14"/>
      <c r="AD314" s="14"/>
      <c r="AE314" s="14"/>
      <c r="AT314" s="252" t="s">
        <v>154</v>
      </c>
      <c r="AU314" s="252" t="s">
        <v>97</v>
      </c>
      <c r="AV314" s="14" t="s">
        <v>97</v>
      </c>
      <c r="AW314" s="14" t="s">
        <v>30</v>
      </c>
      <c r="AX314" s="14" t="s">
        <v>73</v>
      </c>
      <c r="AY314" s="252" t="s">
        <v>145</v>
      </c>
    </row>
    <row r="315" s="14" customFormat="1">
      <c r="A315" s="14"/>
      <c r="B315" s="242"/>
      <c r="C315" s="243"/>
      <c r="D315" s="233" t="s">
        <v>154</v>
      </c>
      <c r="E315" s="244" t="s">
        <v>1</v>
      </c>
      <c r="F315" s="245" t="s">
        <v>488</v>
      </c>
      <c r="G315" s="243"/>
      <c r="H315" s="246">
        <v>12.4</v>
      </c>
      <c r="I315" s="247"/>
      <c r="J315" s="243"/>
      <c r="K315" s="243"/>
      <c r="L315" s="248"/>
      <c r="M315" s="249"/>
      <c r="N315" s="250"/>
      <c r="O315" s="250"/>
      <c r="P315" s="250"/>
      <c r="Q315" s="250"/>
      <c r="R315" s="250"/>
      <c r="S315" s="250"/>
      <c r="T315" s="251"/>
      <c r="U315" s="14"/>
      <c r="V315" s="14"/>
      <c r="W315" s="14"/>
      <c r="X315" s="14"/>
      <c r="Y315" s="14"/>
      <c r="Z315" s="14"/>
      <c r="AA315" s="14"/>
      <c r="AB315" s="14"/>
      <c r="AC315" s="14"/>
      <c r="AD315" s="14"/>
      <c r="AE315" s="14"/>
      <c r="AT315" s="252" t="s">
        <v>154</v>
      </c>
      <c r="AU315" s="252" t="s">
        <v>97</v>
      </c>
      <c r="AV315" s="14" t="s">
        <v>97</v>
      </c>
      <c r="AW315" s="14" t="s">
        <v>30</v>
      </c>
      <c r="AX315" s="14" t="s">
        <v>73</v>
      </c>
      <c r="AY315" s="252" t="s">
        <v>145</v>
      </c>
    </row>
    <row r="316" s="15" customFormat="1">
      <c r="A316" s="15"/>
      <c r="B316" s="253"/>
      <c r="C316" s="254"/>
      <c r="D316" s="233" t="s">
        <v>154</v>
      </c>
      <c r="E316" s="255" t="s">
        <v>1</v>
      </c>
      <c r="F316" s="256" t="s">
        <v>157</v>
      </c>
      <c r="G316" s="254"/>
      <c r="H316" s="257">
        <v>40.189999999999998</v>
      </c>
      <c r="I316" s="258"/>
      <c r="J316" s="254"/>
      <c r="K316" s="254"/>
      <c r="L316" s="259"/>
      <c r="M316" s="260"/>
      <c r="N316" s="261"/>
      <c r="O316" s="261"/>
      <c r="P316" s="261"/>
      <c r="Q316" s="261"/>
      <c r="R316" s="261"/>
      <c r="S316" s="261"/>
      <c r="T316" s="262"/>
      <c r="U316" s="15"/>
      <c r="V316" s="15"/>
      <c r="W316" s="15"/>
      <c r="X316" s="15"/>
      <c r="Y316" s="15"/>
      <c r="Z316" s="15"/>
      <c r="AA316" s="15"/>
      <c r="AB316" s="15"/>
      <c r="AC316" s="15"/>
      <c r="AD316" s="15"/>
      <c r="AE316" s="15"/>
      <c r="AT316" s="263" t="s">
        <v>154</v>
      </c>
      <c r="AU316" s="263" t="s">
        <v>97</v>
      </c>
      <c r="AV316" s="15" t="s">
        <v>153</v>
      </c>
      <c r="AW316" s="15" t="s">
        <v>30</v>
      </c>
      <c r="AX316" s="15" t="s">
        <v>80</v>
      </c>
      <c r="AY316" s="263" t="s">
        <v>145</v>
      </c>
    </row>
    <row r="317" s="2" customFormat="1" ht="21.75" customHeight="1">
      <c r="A317" s="38"/>
      <c r="B317" s="39"/>
      <c r="C317" s="218" t="s">
        <v>489</v>
      </c>
      <c r="D317" s="218" t="s">
        <v>148</v>
      </c>
      <c r="E317" s="219" t="s">
        <v>490</v>
      </c>
      <c r="F317" s="220" t="s">
        <v>491</v>
      </c>
      <c r="G317" s="221" t="s">
        <v>151</v>
      </c>
      <c r="H317" s="222">
        <v>41.060000000000002</v>
      </c>
      <c r="I317" s="223"/>
      <c r="J317" s="224">
        <f>ROUND(I317*H317,2)</f>
        <v>0</v>
      </c>
      <c r="K317" s="220" t="s">
        <v>152</v>
      </c>
      <c r="L317" s="44"/>
      <c r="M317" s="225" t="s">
        <v>1</v>
      </c>
      <c r="N317" s="226" t="s">
        <v>39</v>
      </c>
      <c r="O317" s="91"/>
      <c r="P317" s="227">
        <f>O317*H317</f>
        <v>0</v>
      </c>
      <c r="Q317" s="227">
        <v>0</v>
      </c>
      <c r="R317" s="227">
        <f>Q317*H317</f>
        <v>0</v>
      </c>
      <c r="S317" s="227">
        <v>0</v>
      </c>
      <c r="T317" s="228">
        <f>S317*H317</f>
        <v>0</v>
      </c>
      <c r="U317" s="38"/>
      <c r="V317" s="38"/>
      <c r="W317" s="38"/>
      <c r="X317" s="38"/>
      <c r="Y317" s="38"/>
      <c r="Z317" s="38"/>
      <c r="AA317" s="38"/>
      <c r="AB317" s="38"/>
      <c r="AC317" s="38"/>
      <c r="AD317" s="38"/>
      <c r="AE317" s="38"/>
      <c r="AR317" s="229" t="s">
        <v>193</v>
      </c>
      <c r="AT317" s="229" t="s">
        <v>148</v>
      </c>
      <c r="AU317" s="229" t="s">
        <v>97</v>
      </c>
      <c r="AY317" s="17" t="s">
        <v>145</v>
      </c>
      <c r="BE317" s="230">
        <f>IF(N317="základní",J317,0)</f>
        <v>0</v>
      </c>
      <c r="BF317" s="230">
        <f>IF(N317="snížená",J317,0)</f>
        <v>0</v>
      </c>
      <c r="BG317" s="230">
        <f>IF(N317="zákl. přenesená",J317,0)</f>
        <v>0</v>
      </c>
      <c r="BH317" s="230">
        <f>IF(N317="sníž. přenesená",J317,0)</f>
        <v>0</v>
      </c>
      <c r="BI317" s="230">
        <f>IF(N317="nulová",J317,0)</f>
        <v>0</v>
      </c>
      <c r="BJ317" s="17" t="s">
        <v>97</v>
      </c>
      <c r="BK317" s="230">
        <f>ROUND(I317*H317,2)</f>
        <v>0</v>
      </c>
      <c r="BL317" s="17" t="s">
        <v>193</v>
      </c>
      <c r="BM317" s="229" t="s">
        <v>492</v>
      </c>
    </row>
    <row r="318" s="14" customFormat="1">
      <c r="A318" s="14"/>
      <c r="B318" s="242"/>
      <c r="C318" s="243"/>
      <c r="D318" s="233" t="s">
        <v>154</v>
      </c>
      <c r="E318" s="244" t="s">
        <v>1</v>
      </c>
      <c r="F318" s="245" t="s">
        <v>493</v>
      </c>
      <c r="G318" s="243"/>
      <c r="H318" s="246">
        <v>20.620000000000001</v>
      </c>
      <c r="I318" s="247"/>
      <c r="J318" s="243"/>
      <c r="K318" s="243"/>
      <c r="L318" s="248"/>
      <c r="M318" s="249"/>
      <c r="N318" s="250"/>
      <c r="O318" s="250"/>
      <c r="P318" s="250"/>
      <c r="Q318" s="250"/>
      <c r="R318" s="250"/>
      <c r="S318" s="250"/>
      <c r="T318" s="251"/>
      <c r="U318" s="14"/>
      <c r="V318" s="14"/>
      <c r="W318" s="14"/>
      <c r="X318" s="14"/>
      <c r="Y318" s="14"/>
      <c r="Z318" s="14"/>
      <c r="AA318" s="14"/>
      <c r="AB318" s="14"/>
      <c r="AC318" s="14"/>
      <c r="AD318" s="14"/>
      <c r="AE318" s="14"/>
      <c r="AT318" s="252" t="s">
        <v>154</v>
      </c>
      <c r="AU318" s="252" t="s">
        <v>97</v>
      </c>
      <c r="AV318" s="14" t="s">
        <v>97</v>
      </c>
      <c r="AW318" s="14" t="s">
        <v>30</v>
      </c>
      <c r="AX318" s="14" t="s">
        <v>73</v>
      </c>
      <c r="AY318" s="252" t="s">
        <v>145</v>
      </c>
    </row>
    <row r="319" s="14" customFormat="1">
      <c r="A319" s="14"/>
      <c r="B319" s="242"/>
      <c r="C319" s="243"/>
      <c r="D319" s="233" t="s">
        <v>154</v>
      </c>
      <c r="E319" s="244" t="s">
        <v>1</v>
      </c>
      <c r="F319" s="245" t="s">
        <v>494</v>
      </c>
      <c r="G319" s="243"/>
      <c r="H319" s="246">
        <v>8.9399999999999995</v>
      </c>
      <c r="I319" s="247"/>
      <c r="J319" s="243"/>
      <c r="K319" s="243"/>
      <c r="L319" s="248"/>
      <c r="M319" s="249"/>
      <c r="N319" s="250"/>
      <c r="O319" s="250"/>
      <c r="P319" s="250"/>
      <c r="Q319" s="250"/>
      <c r="R319" s="250"/>
      <c r="S319" s="250"/>
      <c r="T319" s="251"/>
      <c r="U319" s="14"/>
      <c r="V319" s="14"/>
      <c r="W319" s="14"/>
      <c r="X319" s="14"/>
      <c r="Y319" s="14"/>
      <c r="Z319" s="14"/>
      <c r="AA319" s="14"/>
      <c r="AB319" s="14"/>
      <c r="AC319" s="14"/>
      <c r="AD319" s="14"/>
      <c r="AE319" s="14"/>
      <c r="AT319" s="252" t="s">
        <v>154</v>
      </c>
      <c r="AU319" s="252" t="s">
        <v>97</v>
      </c>
      <c r="AV319" s="14" t="s">
        <v>97</v>
      </c>
      <c r="AW319" s="14" t="s">
        <v>30</v>
      </c>
      <c r="AX319" s="14" t="s">
        <v>73</v>
      </c>
      <c r="AY319" s="252" t="s">
        <v>145</v>
      </c>
    </row>
    <row r="320" s="14" customFormat="1">
      <c r="A320" s="14"/>
      <c r="B320" s="242"/>
      <c r="C320" s="243"/>
      <c r="D320" s="233" t="s">
        <v>154</v>
      </c>
      <c r="E320" s="244" t="s">
        <v>1</v>
      </c>
      <c r="F320" s="245" t="s">
        <v>495</v>
      </c>
      <c r="G320" s="243"/>
      <c r="H320" s="246">
        <v>11.5</v>
      </c>
      <c r="I320" s="247"/>
      <c r="J320" s="243"/>
      <c r="K320" s="243"/>
      <c r="L320" s="248"/>
      <c r="M320" s="249"/>
      <c r="N320" s="250"/>
      <c r="O320" s="250"/>
      <c r="P320" s="250"/>
      <c r="Q320" s="250"/>
      <c r="R320" s="250"/>
      <c r="S320" s="250"/>
      <c r="T320" s="251"/>
      <c r="U320" s="14"/>
      <c r="V320" s="14"/>
      <c r="W320" s="14"/>
      <c r="X320" s="14"/>
      <c r="Y320" s="14"/>
      <c r="Z320" s="14"/>
      <c r="AA320" s="14"/>
      <c r="AB320" s="14"/>
      <c r="AC320" s="14"/>
      <c r="AD320" s="14"/>
      <c r="AE320" s="14"/>
      <c r="AT320" s="252" t="s">
        <v>154</v>
      </c>
      <c r="AU320" s="252" t="s">
        <v>97</v>
      </c>
      <c r="AV320" s="14" t="s">
        <v>97</v>
      </c>
      <c r="AW320" s="14" t="s">
        <v>30</v>
      </c>
      <c r="AX320" s="14" t="s">
        <v>73</v>
      </c>
      <c r="AY320" s="252" t="s">
        <v>145</v>
      </c>
    </row>
    <row r="321" s="15" customFormat="1">
      <c r="A321" s="15"/>
      <c r="B321" s="253"/>
      <c r="C321" s="254"/>
      <c r="D321" s="233" t="s">
        <v>154</v>
      </c>
      <c r="E321" s="255" t="s">
        <v>1</v>
      </c>
      <c r="F321" s="256" t="s">
        <v>157</v>
      </c>
      <c r="G321" s="254"/>
      <c r="H321" s="257">
        <v>41.060000000000002</v>
      </c>
      <c r="I321" s="258"/>
      <c r="J321" s="254"/>
      <c r="K321" s="254"/>
      <c r="L321" s="259"/>
      <c r="M321" s="260"/>
      <c r="N321" s="261"/>
      <c r="O321" s="261"/>
      <c r="P321" s="261"/>
      <c r="Q321" s="261"/>
      <c r="R321" s="261"/>
      <c r="S321" s="261"/>
      <c r="T321" s="262"/>
      <c r="U321" s="15"/>
      <c r="V321" s="15"/>
      <c r="W321" s="15"/>
      <c r="X321" s="15"/>
      <c r="Y321" s="15"/>
      <c r="Z321" s="15"/>
      <c r="AA321" s="15"/>
      <c r="AB321" s="15"/>
      <c r="AC321" s="15"/>
      <c r="AD321" s="15"/>
      <c r="AE321" s="15"/>
      <c r="AT321" s="263" t="s">
        <v>154</v>
      </c>
      <c r="AU321" s="263" t="s">
        <v>97</v>
      </c>
      <c r="AV321" s="15" t="s">
        <v>153</v>
      </c>
      <c r="AW321" s="15" t="s">
        <v>30</v>
      </c>
      <c r="AX321" s="15" t="s">
        <v>80</v>
      </c>
      <c r="AY321" s="263" t="s">
        <v>145</v>
      </c>
    </row>
    <row r="322" s="12" customFormat="1" ht="22.8" customHeight="1">
      <c r="A322" s="12"/>
      <c r="B322" s="202"/>
      <c r="C322" s="203"/>
      <c r="D322" s="204" t="s">
        <v>72</v>
      </c>
      <c r="E322" s="216" t="s">
        <v>496</v>
      </c>
      <c r="F322" s="216" t="s">
        <v>497</v>
      </c>
      <c r="G322" s="203"/>
      <c r="H322" s="203"/>
      <c r="I322" s="206"/>
      <c r="J322" s="217">
        <f>BK322</f>
        <v>0</v>
      </c>
      <c r="K322" s="203"/>
      <c r="L322" s="208"/>
      <c r="M322" s="209"/>
      <c r="N322" s="210"/>
      <c r="O322" s="210"/>
      <c r="P322" s="211">
        <f>SUM(P323:P357)</f>
        <v>0</v>
      </c>
      <c r="Q322" s="210"/>
      <c r="R322" s="211">
        <f>SUM(R323:R357)</f>
        <v>0</v>
      </c>
      <c r="S322" s="210"/>
      <c r="T322" s="212">
        <f>SUM(T323:T357)</f>
        <v>0</v>
      </c>
      <c r="U322" s="12"/>
      <c r="V322" s="12"/>
      <c r="W322" s="12"/>
      <c r="X322" s="12"/>
      <c r="Y322" s="12"/>
      <c r="Z322" s="12"/>
      <c r="AA322" s="12"/>
      <c r="AB322" s="12"/>
      <c r="AC322" s="12"/>
      <c r="AD322" s="12"/>
      <c r="AE322" s="12"/>
      <c r="AR322" s="213" t="s">
        <v>97</v>
      </c>
      <c r="AT322" s="214" t="s">
        <v>72</v>
      </c>
      <c r="AU322" s="214" t="s">
        <v>80</v>
      </c>
      <c r="AY322" s="213" t="s">
        <v>145</v>
      </c>
      <c r="BK322" s="215">
        <f>SUM(BK323:BK357)</f>
        <v>0</v>
      </c>
    </row>
    <row r="323" s="2" customFormat="1" ht="24.15" customHeight="1">
      <c r="A323" s="38"/>
      <c r="B323" s="39"/>
      <c r="C323" s="218" t="s">
        <v>334</v>
      </c>
      <c r="D323" s="218" t="s">
        <v>148</v>
      </c>
      <c r="E323" s="219" t="s">
        <v>498</v>
      </c>
      <c r="F323" s="220" t="s">
        <v>499</v>
      </c>
      <c r="G323" s="221" t="s">
        <v>151</v>
      </c>
      <c r="H323" s="222">
        <v>45.289999999999999</v>
      </c>
      <c r="I323" s="223"/>
      <c r="J323" s="224">
        <f>ROUND(I323*H323,2)</f>
        <v>0</v>
      </c>
      <c r="K323" s="220" t="s">
        <v>152</v>
      </c>
      <c r="L323" s="44"/>
      <c r="M323" s="225" t="s">
        <v>1</v>
      </c>
      <c r="N323" s="226" t="s">
        <v>39</v>
      </c>
      <c r="O323" s="91"/>
      <c r="P323" s="227">
        <f>O323*H323</f>
        <v>0</v>
      </c>
      <c r="Q323" s="227">
        <v>0</v>
      </c>
      <c r="R323" s="227">
        <f>Q323*H323</f>
        <v>0</v>
      </c>
      <c r="S323" s="227">
        <v>0</v>
      </c>
      <c r="T323" s="228">
        <f>S323*H323</f>
        <v>0</v>
      </c>
      <c r="U323" s="38"/>
      <c r="V323" s="38"/>
      <c r="W323" s="38"/>
      <c r="X323" s="38"/>
      <c r="Y323" s="38"/>
      <c r="Z323" s="38"/>
      <c r="AA323" s="38"/>
      <c r="AB323" s="38"/>
      <c r="AC323" s="38"/>
      <c r="AD323" s="38"/>
      <c r="AE323" s="38"/>
      <c r="AR323" s="229" t="s">
        <v>193</v>
      </c>
      <c r="AT323" s="229" t="s">
        <v>148</v>
      </c>
      <c r="AU323" s="229" t="s">
        <v>97</v>
      </c>
      <c r="AY323" s="17" t="s">
        <v>145</v>
      </c>
      <c r="BE323" s="230">
        <f>IF(N323="základní",J323,0)</f>
        <v>0</v>
      </c>
      <c r="BF323" s="230">
        <f>IF(N323="snížená",J323,0)</f>
        <v>0</v>
      </c>
      <c r="BG323" s="230">
        <f>IF(N323="zákl. přenesená",J323,0)</f>
        <v>0</v>
      </c>
      <c r="BH323" s="230">
        <f>IF(N323="sníž. přenesená",J323,0)</f>
        <v>0</v>
      </c>
      <c r="BI323" s="230">
        <f>IF(N323="nulová",J323,0)</f>
        <v>0</v>
      </c>
      <c r="BJ323" s="17" t="s">
        <v>97</v>
      </c>
      <c r="BK323" s="230">
        <f>ROUND(I323*H323,2)</f>
        <v>0</v>
      </c>
      <c r="BL323" s="17" t="s">
        <v>193</v>
      </c>
      <c r="BM323" s="229" t="s">
        <v>500</v>
      </c>
    </row>
    <row r="324" s="14" customFormat="1">
      <c r="A324" s="14"/>
      <c r="B324" s="242"/>
      <c r="C324" s="243"/>
      <c r="D324" s="233" t="s">
        <v>154</v>
      </c>
      <c r="E324" s="244" t="s">
        <v>1</v>
      </c>
      <c r="F324" s="245" t="s">
        <v>501</v>
      </c>
      <c r="G324" s="243"/>
      <c r="H324" s="246">
        <v>45.289999999999999</v>
      </c>
      <c r="I324" s="247"/>
      <c r="J324" s="243"/>
      <c r="K324" s="243"/>
      <c r="L324" s="248"/>
      <c r="M324" s="249"/>
      <c r="N324" s="250"/>
      <c r="O324" s="250"/>
      <c r="P324" s="250"/>
      <c r="Q324" s="250"/>
      <c r="R324" s="250"/>
      <c r="S324" s="250"/>
      <c r="T324" s="251"/>
      <c r="U324" s="14"/>
      <c r="V324" s="14"/>
      <c r="W324" s="14"/>
      <c r="X324" s="14"/>
      <c r="Y324" s="14"/>
      <c r="Z324" s="14"/>
      <c r="AA324" s="14"/>
      <c r="AB324" s="14"/>
      <c r="AC324" s="14"/>
      <c r="AD324" s="14"/>
      <c r="AE324" s="14"/>
      <c r="AT324" s="252" t="s">
        <v>154</v>
      </c>
      <c r="AU324" s="252" t="s">
        <v>97</v>
      </c>
      <c r="AV324" s="14" t="s">
        <v>97</v>
      </c>
      <c r="AW324" s="14" t="s">
        <v>30</v>
      </c>
      <c r="AX324" s="14" t="s">
        <v>73</v>
      </c>
      <c r="AY324" s="252" t="s">
        <v>145</v>
      </c>
    </row>
    <row r="325" s="15" customFormat="1">
      <c r="A325" s="15"/>
      <c r="B325" s="253"/>
      <c r="C325" s="254"/>
      <c r="D325" s="233" t="s">
        <v>154</v>
      </c>
      <c r="E325" s="255" t="s">
        <v>1</v>
      </c>
      <c r="F325" s="256" t="s">
        <v>157</v>
      </c>
      <c r="G325" s="254"/>
      <c r="H325" s="257">
        <v>45.289999999999999</v>
      </c>
      <c r="I325" s="258"/>
      <c r="J325" s="254"/>
      <c r="K325" s="254"/>
      <c r="L325" s="259"/>
      <c r="M325" s="260"/>
      <c r="N325" s="261"/>
      <c r="O325" s="261"/>
      <c r="P325" s="261"/>
      <c r="Q325" s="261"/>
      <c r="R325" s="261"/>
      <c r="S325" s="261"/>
      <c r="T325" s="262"/>
      <c r="U325" s="15"/>
      <c r="V325" s="15"/>
      <c r="W325" s="15"/>
      <c r="X325" s="15"/>
      <c r="Y325" s="15"/>
      <c r="Z325" s="15"/>
      <c r="AA325" s="15"/>
      <c r="AB325" s="15"/>
      <c r="AC325" s="15"/>
      <c r="AD325" s="15"/>
      <c r="AE325" s="15"/>
      <c r="AT325" s="263" t="s">
        <v>154</v>
      </c>
      <c r="AU325" s="263" t="s">
        <v>97</v>
      </c>
      <c r="AV325" s="15" t="s">
        <v>153</v>
      </c>
      <c r="AW325" s="15" t="s">
        <v>30</v>
      </c>
      <c r="AX325" s="15" t="s">
        <v>80</v>
      </c>
      <c r="AY325" s="263" t="s">
        <v>145</v>
      </c>
    </row>
    <row r="326" s="2" customFormat="1" ht="24.15" customHeight="1">
      <c r="A326" s="38"/>
      <c r="B326" s="39"/>
      <c r="C326" s="218" t="s">
        <v>502</v>
      </c>
      <c r="D326" s="218" t="s">
        <v>148</v>
      </c>
      <c r="E326" s="219" t="s">
        <v>503</v>
      </c>
      <c r="F326" s="220" t="s">
        <v>504</v>
      </c>
      <c r="G326" s="221" t="s">
        <v>151</v>
      </c>
      <c r="H326" s="222">
        <v>12.390000000000001</v>
      </c>
      <c r="I326" s="223"/>
      <c r="J326" s="224">
        <f>ROUND(I326*H326,2)</f>
        <v>0</v>
      </c>
      <c r="K326" s="220" t="s">
        <v>152</v>
      </c>
      <c r="L326" s="44"/>
      <c r="M326" s="225" t="s">
        <v>1</v>
      </c>
      <c r="N326" s="226" t="s">
        <v>39</v>
      </c>
      <c r="O326" s="91"/>
      <c r="P326" s="227">
        <f>O326*H326</f>
        <v>0</v>
      </c>
      <c r="Q326" s="227">
        <v>0</v>
      </c>
      <c r="R326" s="227">
        <f>Q326*H326</f>
        <v>0</v>
      </c>
      <c r="S326" s="227">
        <v>0</v>
      </c>
      <c r="T326" s="228">
        <f>S326*H326</f>
        <v>0</v>
      </c>
      <c r="U326" s="38"/>
      <c r="V326" s="38"/>
      <c r="W326" s="38"/>
      <c r="X326" s="38"/>
      <c r="Y326" s="38"/>
      <c r="Z326" s="38"/>
      <c r="AA326" s="38"/>
      <c r="AB326" s="38"/>
      <c r="AC326" s="38"/>
      <c r="AD326" s="38"/>
      <c r="AE326" s="38"/>
      <c r="AR326" s="229" t="s">
        <v>193</v>
      </c>
      <c r="AT326" s="229" t="s">
        <v>148</v>
      </c>
      <c r="AU326" s="229" t="s">
        <v>97</v>
      </c>
      <c r="AY326" s="17" t="s">
        <v>145</v>
      </c>
      <c r="BE326" s="230">
        <f>IF(N326="základní",J326,0)</f>
        <v>0</v>
      </c>
      <c r="BF326" s="230">
        <f>IF(N326="snížená",J326,0)</f>
        <v>0</v>
      </c>
      <c r="BG326" s="230">
        <f>IF(N326="zákl. přenesená",J326,0)</f>
        <v>0</v>
      </c>
      <c r="BH326" s="230">
        <f>IF(N326="sníž. přenesená",J326,0)</f>
        <v>0</v>
      </c>
      <c r="BI326" s="230">
        <f>IF(N326="nulová",J326,0)</f>
        <v>0</v>
      </c>
      <c r="BJ326" s="17" t="s">
        <v>97</v>
      </c>
      <c r="BK326" s="230">
        <f>ROUND(I326*H326,2)</f>
        <v>0</v>
      </c>
      <c r="BL326" s="17" t="s">
        <v>193</v>
      </c>
      <c r="BM326" s="229" t="s">
        <v>505</v>
      </c>
    </row>
    <row r="327" s="13" customFormat="1">
      <c r="A327" s="13"/>
      <c r="B327" s="231"/>
      <c r="C327" s="232"/>
      <c r="D327" s="233" t="s">
        <v>154</v>
      </c>
      <c r="E327" s="234" t="s">
        <v>1</v>
      </c>
      <c r="F327" s="235" t="s">
        <v>506</v>
      </c>
      <c r="G327" s="232"/>
      <c r="H327" s="234" t="s">
        <v>1</v>
      </c>
      <c r="I327" s="236"/>
      <c r="J327" s="232"/>
      <c r="K327" s="232"/>
      <c r="L327" s="237"/>
      <c r="M327" s="238"/>
      <c r="N327" s="239"/>
      <c r="O327" s="239"/>
      <c r="P327" s="239"/>
      <c r="Q327" s="239"/>
      <c r="R327" s="239"/>
      <c r="S327" s="239"/>
      <c r="T327" s="240"/>
      <c r="U327" s="13"/>
      <c r="V327" s="13"/>
      <c r="W327" s="13"/>
      <c r="X327" s="13"/>
      <c r="Y327" s="13"/>
      <c r="Z327" s="13"/>
      <c r="AA327" s="13"/>
      <c r="AB327" s="13"/>
      <c r="AC327" s="13"/>
      <c r="AD327" s="13"/>
      <c r="AE327" s="13"/>
      <c r="AT327" s="241" t="s">
        <v>154</v>
      </c>
      <c r="AU327" s="241" t="s">
        <v>97</v>
      </c>
      <c r="AV327" s="13" t="s">
        <v>80</v>
      </c>
      <c r="AW327" s="13" t="s">
        <v>30</v>
      </c>
      <c r="AX327" s="13" t="s">
        <v>73</v>
      </c>
      <c r="AY327" s="241" t="s">
        <v>145</v>
      </c>
    </row>
    <row r="328" s="14" customFormat="1">
      <c r="A328" s="14"/>
      <c r="B328" s="242"/>
      <c r="C328" s="243"/>
      <c r="D328" s="233" t="s">
        <v>154</v>
      </c>
      <c r="E328" s="244" t="s">
        <v>1</v>
      </c>
      <c r="F328" s="245" t="s">
        <v>507</v>
      </c>
      <c r="G328" s="243"/>
      <c r="H328" s="246">
        <v>12.390000000000001</v>
      </c>
      <c r="I328" s="247"/>
      <c r="J328" s="243"/>
      <c r="K328" s="243"/>
      <c r="L328" s="248"/>
      <c r="M328" s="249"/>
      <c r="N328" s="250"/>
      <c r="O328" s="250"/>
      <c r="P328" s="250"/>
      <c r="Q328" s="250"/>
      <c r="R328" s="250"/>
      <c r="S328" s="250"/>
      <c r="T328" s="251"/>
      <c r="U328" s="14"/>
      <c r="V328" s="14"/>
      <c r="W328" s="14"/>
      <c r="X328" s="14"/>
      <c r="Y328" s="14"/>
      <c r="Z328" s="14"/>
      <c r="AA328" s="14"/>
      <c r="AB328" s="14"/>
      <c r="AC328" s="14"/>
      <c r="AD328" s="14"/>
      <c r="AE328" s="14"/>
      <c r="AT328" s="252" t="s">
        <v>154</v>
      </c>
      <c r="AU328" s="252" t="s">
        <v>97</v>
      </c>
      <c r="AV328" s="14" t="s">
        <v>97</v>
      </c>
      <c r="AW328" s="14" t="s">
        <v>30</v>
      </c>
      <c r="AX328" s="14" t="s">
        <v>73</v>
      </c>
      <c r="AY328" s="252" t="s">
        <v>145</v>
      </c>
    </row>
    <row r="329" s="15" customFormat="1">
      <c r="A329" s="15"/>
      <c r="B329" s="253"/>
      <c r="C329" s="254"/>
      <c r="D329" s="233" t="s">
        <v>154</v>
      </c>
      <c r="E329" s="255" t="s">
        <v>1</v>
      </c>
      <c r="F329" s="256" t="s">
        <v>157</v>
      </c>
      <c r="G329" s="254"/>
      <c r="H329" s="257">
        <v>12.390000000000001</v>
      </c>
      <c r="I329" s="258"/>
      <c r="J329" s="254"/>
      <c r="K329" s="254"/>
      <c r="L329" s="259"/>
      <c r="M329" s="260"/>
      <c r="N329" s="261"/>
      <c r="O329" s="261"/>
      <c r="P329" s="261"/>
      <c r="Q329" s="261"/>
      <c r="R329" s="261"/>
      <c r="S329" s="261"/>
      <c r="T329" s="262"/>
      <c r="U329" s="15"/>
      <c r="V329" s="15"/>
      <c r="W329" s="15"/>
      <c r="X329" s="15"/>
      <c r="Y329" s="15"/>
      <c r="Z329" s="15"/>
      <c r="AA329" s="15"/>
      <c r="AB329" s="15"/>
      <c r="AC329" s="15"/>
      <c r="AD329" s="15"/>
      <c r="AE329" s="15"/>
      <c r="AT329" s="263" t="s">
        <v>154</v>
      </c>
      <c r="AU329" s="263" t="s">
        <v>97</v>
      </c>
      <c r="AV329" s="15" t="s">
        <v>153</v>
      </c>
      <c r="AW329" s="15" t="s">
        <v>30</v>
      </c>
      <c r="AX329" s="15" t="s">
        <v>80</v>
      </c>
      <c r="AY329" s="263" t="s">
        <v>145</v>
      </c>
    </row>
    <row r="330" s="2" customFormat="1" ht="24.15" customHeight="1">
      <c r="A330" s="38"/>
      <c r="B330" s="39"/>
      <c r="C330" s="218" t="s">
        <v>337</v>
      </c>
      <c r="D330" s="218" t="s">
        <v>148</v>
      </c>
      <c r="E330" s="219" t="s">
        <v>508</v>
      </c>
      <c r="F330" s="220" t="s">
        <v>509</v>
      </c>
      <c r="G330" s="221" t="s">
        <v>151</v>
      </c>
      <c r="H330" s="222">
        <v>45.289999999999999</v>
      </c>
      <c r="I330" s="223"/>
      <c r="J330" s="224">
        <f>ROUND(I330*H330,2)</f>
        <v>0</v>
      </c>
      <c r="K330" s="220" t="s">
        <v>152</v>
      </c>
      <c r="L330" s="44"/>
      <c r="M330" s="225" t="s">
        <v>1</v>
      </c>
      <c r="N330" s="226" t="s">
        <v>39</v>
      </c>
      <c r="O330" s="91"/>
      <c r="P330" s="227">
        <f>O330*H330</f>
        <v>0</v>
      </c>
      <c r="Q330" s="227">
        <v>0</v>
      </c>
      <c r="R330" s="227">
        <f>Q330*H330</f>
        <v>0</v>
      </c>
      <c r="S330" s="227">
        <v>0</v>
      </c>
      <c r="T330" s="228">
        <f>S330*H330</f>
        <v>0</v>
      </c>
      <c r="U330" s="38"/>
      <c r="V330" s="38"/>
      <c r="W330" s="38"/>
      <c r="X330" s="38"/>
      <c r="Y330" s="38"/>
      <c r="Z330" s="38"/>
      <c r="AA330" s="38"/>
      <c r="AB330" s="38"/>
      <c r="AC330" s="38"/>
      <c r="AD330" s="38"/>
      <c r="AE330" s="38"/>
      <c r="AR330" s="229" t="s">
        <v>193</v>
      </c>
      <c r="AT330" s="229" t="s">
        <v>148</v>
      </c>
      <c r="AU330" s="229" t="s">
        <v>97</v>
      </c>
      <c r="AY330" s="17" t="s">
        <v>145</v>
      </c>
      <c r="BE330" s="230">
        <f>IF(N330="základní",J330,0)</f>
        <v>0</v>
      </c>
      <c r="BF330" s="230">
        <f>IF(N330="snížená",J330,0)</f>
        <v>0</v>
      </c>
      <c r="BG330" s="230">
        <f>IF(N330="zákl. přenesená",J330,0)</f>
        <v>0</v>
      </c>
      <c r="BH330" s="230">
        <f>IF(N330="sníž. přenesená",J330,0)</f>
        <v>0</v>
      </c>
      <c r="BI330" s="230">
        <f>IF(N330="nulová",J330,0)</f>
        <v>0</v>
      </c>
      <c r="BJ330" s="17" t="s">
        <v>97</v>
      </c>
      <c r="BK330" s="230">
        <f>ROUND(I330*H330,2)</f>
        <v>0</v>
      </c>
      <c r="BL330" s="17" t="s">
        <v>193</v>
      </c>
      <c r="BM330" s="229" t="s">
        <v>510</v>
      </c>
    </row>
    <row r="331" s="14" customFormat="1">
      <c r="A331" s="14"/>
      <c r="B331" s="242"/>
      <c r="C331" s="243"/>
      <c r="D331" s="233" t="s">
        <v>154</v>
      </c>
      <c r="E331" s="244" t="s">
        <v>1</v>
      </c>
      <c r="F331" s="245" t="s">
        <v>501</v>
      </c>
      <c r="G331" s="243"/>
      <c r="H331" s="246">
        <v>45.289999999999999</v>
      </c>
      <c r="I331" s="247"/>
      <c r="J331" s="243"/>
      <c r="K331" s="243"/>
      <c r="L331" s="248"/>
      <c r="M331" s="249"/>
      <c r="N331" s="250"/>
      <c r="O331" s="250"/>
      <c r="P331" s="250"/>
      <c r="Q331" s="250"/>
      <c r="R331" s="250"/>
      <c r="S331" s="250"/>
      <c r="T331" s="251"/>
      <c r="U331" s="14"/>
      <c r="V331" s="14"/>
      <c r="W331" s="14"/>
      <c r="X331" s="14"/>
      <c r="Y331" s="14"/>
      <c r="Z331" s="14"/>
      <c r="AA331" s="14"/>
      <c r="AB331" s="14"/>
      <c r="AC331" s="14"/>
      <c r="AD331" s="14"/>
      <c r="AE331" s="14"/>
      <c r="AT331" s="252" t="s">
        <v>154</v>
      </c>
      <c r="AU331" s="252" t="s">
        <v>97</v>
      </c>
      <c r="AV331" s="14" t="s">
        <v>97</v>
      </c>
      <c r="AW331" s="14" t="s">
        <v>30</v>
      </c>
      <c r="AX331" s="14" t="s">
        <v>73</v>
      </c>
      <c r="AY331" s="252" t="s">
        <v>145</v>
      </c>
    </row>
    <row r="332" s="15" customFormat="1">
      <c r="A332" s="15"/>
      <c r="B332" s="253"/>
      <c r="C332" s="254"/>
      <c r="D332" s="233" t="s">
        <v>154</v>
      </c>
      <c r="E332" s="255" t="s">
        <v>1</v>
      </c>
      <c r="F332" s="256" t="s">
        <v>157</v>
      </c>
      <c r="G332" s="254"/>
      <c r="H332" s="257">
        <v>45.289999999999999</v>
      </c>
      <c r="I332" s="258"/>
      <c r="J332" s="254"/>
      <c r="K332" s="254"/>
      <c r="L332" s="259"/>
      <c r="M332" s="260"/>
      <c r="N332" s="261"/>
      <c r="O332" s="261"/>
      <c r="P332" s="261"/>
      <c r="Q332" s="261"/>
      <c r="R332" s="261"/>
      <c r="S332" s="261"/>
      <c r="T332" s="262"/>
      <c r="U332" s="15"/>
      <c r="V332" s="15"/>
      <c r="W332" s="15"/>
      <c r="X332" s="15"/>
      <c r="Y332" s="15"/>
      <c r="Z332" s="15"/>
      <c r="AA332" s="15"/>
      <c r="AB332" s="15"/>
      <c r="AC332" s="15"/>
      <c r="AD332" s="15"/>
      <c r="AE332" s="15"/>
      <c r="AT332" s="263" t="s">
        <v>154</v>
      </c>
      <c r="AU332" s="263" t="s">
        <v>97</v>
      </c>
      <c r="AV332" s="15" t="s">
        <v>153</v>
      </c>
      <c r="AW332" s="15" t="s">
        <v>30</v>
      </c>
      <c r="AX332" s="15" t="s">
        <v>80</v>
      </c>
      <c r="AY332" s="263" t="s">
        <v>145</v>
      </c>
    </row>
    <row r="333" s="2" customFormat="1" ht="55.5" customHeight="1">
      <c r="A333" s="38"/>
      <c r="B333" s="39"/>
      <c r="C333" s="264" t="s">
        <v>511</v>
      </c>
      <c r="D333" s="264" t="s">
        <v>184</v>
      </c>
      <c r="E333" s="265" t="s">
        <v>512</v>
      </c>
      <c r="F333" s="266" t="s">
        <v>513</v>
      </c>
      <c r="G333" s="267" t="s">
        <v>151</v>
      </c>
      <c r="H333" s="268">
        <v>49.819000000000003</v>
      </c>
      <c r="I333" s="269"/>
      <c r="J333" s="270">
        <f>ROUND(I333*H333,2)</f>
        <v>0</v>
      </c>
      <c r="K333" s="266" t="s">
        <v>152</v>
      </c>
      <c r="L333" s="271"/>
      <c r="M333" s="272" t="s">
        <v>1</v>
      </c>
      <c r="N333" s="273" t="s">
        <v>39</v>
      </c>
      <c r="O333" s="91"/>
      <c r="P333" s="227">
        <f>O333*H333</f>
        <v>0</v>
      </c>
      <c r="Q333" s="227">
        <v>0</v>
      </c>
      <c r="R333" s="227">
        <f>Q333*H333</f>
        <v>0</v>
      </c>
      <c r="S333" s="227">
        <v>0</v>
      </c>
      <c r="T333" s="228">
        <f>S333*H333</f>
        <v>0</v>
      </c>
      <c r="U333" s="38"/>
      <c r="V333" s="38"/>
      <c r="W333" s="38"/>
      <c r="X333" s="38"/>
      <c r="Y333" s="38"/>
      <c r="Z333" s="38"/>
      <c r="AA333" s="38"/>
      <c r="AB333" s="38"/>
      <c r="AC333" s="38"/>
      <c r="AD333" s="38"/>
      <c r="AE333" s="38"/>
      <c r="AR333" s="229" t="s">
        <v>239</v>
      </c>
      <c r="AT333" s="229" t="s">
        <v>184</v>
      </c>
      <c r="AU333" s="229" t="s">
        <v>97</v>
      </c>
      <c r="AY333" s="17" t="s">
        <v>145</v>
      </c>
      <c r="BE333" s="230">
        <f>IF(N333="základní",J333,0)</f>
        <v>0</v>
      </c>
      <c r="BF333" s="230">
        <f>IF(N333="snížená",J333,0)</f>
        <v>0</v>
      </c>
      <c r="BG333" s="230">
        <f>IF(N333="zákl. přenesená",J333,0)</f>
        <v>0</v>
      </c>
      <c r="BH333" s="230">
        <f>IF(N333="sníž. přenesená",J333,0)</f>
        <v>0</v>
      </c>
      <c r="BI333" s="230">
        <f>IF(N333="nulová",J333,0)</f>
        <v>0</v>
      </c>
      <c r="BJ333" s="17" t="s">
        <v>97</v>
      </c>
      <c r="BK333" s="230">
        <f>ROUND(I333*H333,2)</f>
        <v>0</v>
      </c>
      <c r="BL333" s="17" t="s">
        <v>193</v>
      </c>
      <c r="BM333" s="229" t="s">
        <v>514</v>
      </c>
    </row>
    <row r="334" s="14" customFormat="1">
      <c r="A334" s="14"/>
      <c r="B334" s="242"/>
      <c r="C334" s="243"/>
      <c r="D334" s="233" t="s">
        <v>154</v>
      </c>
      <c r="E334" s="244" t="s">
        <v>1</v>
      </c>
      <c r="F334" s="245" t="s">
        <v>515</v>
      </c>
      <c r="G334" s="243"/>
      <c r="H334" s="246">
        <v>49.819000000000003</v>
      </c>
      <c r="I334" s="247"/>
      <c r="J334" s="243"/>
      <c r="K334" s="243"/>
      <c r="L334" s="248"/>
      <c r="M334" s="249"/>
      <c r="N334" s="250"/>
      <c r="O334" s="250"/>
      <c r="P334" s="250"/>
      <c r="Q334" s="250"/>
      <c r="R334" s="250"/>
      <c r="S334" s="250"/>
      <c r="T334" s="251"/>
      <c r="U334" s="14"/>
      <c r="V334" s="14"/>
      <c r="W334" s="14"/>
      <c r="X334" s="14"/>
      <c r="Y334" s="14"/>
      <c r="Z334" s="14"/>
      <c r="AA334" s="14"/>
      <c r="AB334" s="14"/>
      <c r="AC334" s="14"/>
      <c r="AD334" s="14"/>
      <c r="AE334" s="14"/>
      <c r="AT334" s="252" t="s">
        <v>154</v>
      </c>
      <c r="AU334" s="252" t="s">
        <v>97</v>
      </c>
      <c r="AV334" s="14" t="s">
        <v>97</v>
      </c>
      <c r="AW334" s="14" t="s">
        <v>30</v>
      </c>
      <c r="AX334" s="14" t="s">
        <v>73</v>
      </c>
      <c r="AY334" s="252" t="s">
        <v>145</v>
      </c>
    </row>
    <row r="335" s="15" customFormat="1">
      <c r="A335" s="15"/>
      <c r="B335" s="253"/>
      <c r="C335" s="254"/>
      <c r="D335" s="233" t="s">
        <v>154</v>
      </c>
      <c r="E335" s="255" t="s">
        <v>1</v>
      </c>
      <c r="F335" s="256" t="s">
        <v>157</v>
      </c>
      <c r="G335" s="254"/>
      <c r="H335" s="257">
        <v>49.819000000000003</v>
      </c>
      <c r="I335" s="258"/>
      <c r="J335" s="254"/>
      <c r="K335" s="254"/>
      <c r="L335" s="259"/>
      <c r="M335" s="260"/>
      <c r="N335" s="261"/>
      <c r="O335" s="261"/>
      <c r="P335" s="261"/>
      <c r="Q335" s="261"/>
      <c r="R335" s="261"/>
      <c r="S335" s="261"/>
      <c r="T335" s="262"/>
      <c r="U335" s="15"/>
      <c r="V335" s="15"/>
      <c r="W335" s="15"/>
      <c r="X335" s="15"/>
      <c r="Y335" s="15"/>
      <c r="Z335" s="15"/>
      <c r="AA335" s="15"/>
      <c r="AB335" s="15"/>
      <c r="AC335" s="15"/>
      <c r="AD335" s="15"/>
      <c r="AE335" s="15"/>
      <c r="AT335" s="263" t="s">
        <v>154</v>
      </c>
      <c r="AU335" s="263" t="s">
        <v>97</v>
      </c>
      <c r="AV335" s="15" t="s">
        <v>153</v>
      </c>
      <c r="AW335" s="15" t="s">
        <v>30</v>
      </c>
      <c r="AX335" s="15" t="s">
        <v>80</v>
      </c>
      <c r="AY335" s="263" t="s">
        <v>145</v>
      </c>
    </row>
    <row r="336" s="2" customFormat="1" ht="21.75" customHeight="1">
      <c r="A336" s="38"/>
      <c r="B336" s="39"/>
      <c r="C336" s="218" t="s">
        <v>339</v>
      </c>
      <c r="D336" s="218" t="s">
        <v>148</v>
      </c>
      <c r="E336" s="219" t="s">
        <v>516</v>
      </c>
      <c r="F336" s="220" t="s">
        <v>517</v>
      </c>
      <c r="G336" s="221" t="s">
        <v>421</v>
      </c>
      <c r="H336" s="222">
        <v>16.75</v>
      </c>
      <c r="I336" s="223"/>
      <c r="J336" s="224">
        <f>ROUND(I336*H336,2)</f>
        <v>0</v>
      </c>
      <c r="K336" s="220" t="s">
        <v>152</v>
      </c>
      <c r="L336" s="44"/>
      <c r="M336" s="225" t="s">
        <v>1</v>
      </c>
      <c r="N336" s="226" t="s">
        <v>39</v>
      </c>
      <c r="O336" s="91"/>
      <c r="P336" s="227">
        <f>O336*H336</f>
        <v>0</v>
      </c>
      <c r="Q336" s="227">
        <v>0</v>
      </c>
      <c r="R336" s="227">
        <f>Q336*H336</f>
        <v>0</v>
      </c>
      <c r="S336" s="227">
        <v>0</v>
      </c>
      <c r="T336" s="228">
        <f>S336*H336</f>
        <v>0</v>
      </c>
      <c r="U336" s="38"/>
      <c r="V336" s="38"/>
      <c r="W336" s="38"/>
      <c r="X336" s="38"/>
      <c r="Y336" s="38"/>
      <c r="Z336" s="38"/>
      <c r="AA336" s="38"/>
      <c r="AB336" s="38"/>
      <c r="AC336" s="38"/>
      <c r="AD336" s="38"/>
      <c r="AE336" s="38"/>
      <c r="AR336" s="229" t="s">
        <v>193</v>
      </c>
      <c r="AT336" s="229" t="s">
        <v>148</v>
      </c>
      <c r="AU336" s="229" t="s">
        <v>97</v>
      </c>
      <c r="AY336" s="17" t="s">
        <v>145</v>
      </c>
      <c r="BE336" s="230">
        <f>IF(N336="základní",J336,0)</f>
        <v>0</v>
      </c>
      <c r="BF336" s="230">
        <f>IF(N336="snížená",J336,0)</f>
        <v>0</v>
      </c>
      <c r="BG336" s="230">
        <f>IF(N336="zákl. přenesená",J336,0)</f>
        <v>0</v>
      </c>
      <c r="BH336" s="230">
        <f>IF(N336="sníž. přenesená",J336,0)</f>
        <v>0</v>
      </c>
      <c r="BI336" s="230">
        <f>IF(N336="nulová",J336,0)</f>
        <v>0</v>
      </c>
      <c r="BJ336" s="17" t="s">
        <v>97</v>
      </c>
      <c r="BK336" s="230">
        <f>ROUND(I336*H336,2)</f>
        <v>0</v>
      </c>
      <c r="BL336" s="17" t="s">
        <v>193</v>
      </c>
      <c r="BM336" s="229" t="s">
        <v>518</v>
      </c>
    </row>
    <row r="337" s="13" customFormat="1">
      <c r="A337" s="13"/>
      <c r="B337" s="231"/>
      <c r="C337" s="232"/>
      <c r="D337" s="233" t="s">
        <v>154</v>
      </c>
      <c r="E337" s="234" t="s">
        <v>1</v>
      </c>
      <c r="F337" s="235" t="s">
        <v>506</v>
      </c>
      <c r="G337" s="232"/>
      <c r="H337" s="234" t="s">
        <v>1</v>
      </c>
      <c r="I337" s="236"/>
      <c r="J337" s="232"/>
      <c r="K337" s="232"/>
      <c r="L337" s="237"/>
      <c r="M337" s="238"/>
      <c r="N337" s="239"/>
      <c r="O337" s="239"/>
      <c r="P337" s="239"/>
      <c r="Q337" s="239"/>
      <c r="R337" s="239"/>
      <c r="S337" s="239"/>
      <c r="T337" s="240"/>
      <c r="U337" s="13"/>
      <c r="V337" s="13"/>
      <c r="W337" s="13"/>
      <c r="X337" s="13"/>
      <c r="Y337" s="13"/>
      <c r="Z337" s="13"/>
      <c r="AA337" s="13"/>
      <c r="AB337" s="13"/>
      <c r="AC337" s="13"/>
      <c r="AD337" s="13"/>
      <c r="AE337" s="13"/>
      <c r="AT337" s="241" t="s">
        <v>154</v>
      </c>
      <c r="AU337" s="241" t="s">
        <v>97</v>
      </c>
      <c r="AV337" s="13" t="s">
        <v>80</v>
      </c>
      <c r="AW337" s="13" t="s">
        <v>30</v>
      </c>
      <c r="AX337" s="13" t="s">
        <v>73</v>
      </c>
      <c r="AY337" s="241" t="s">
        <v>145</v>
      </c>
    </row>
    <row r="338" s="14" customFormat="1">
      <c r="A338" s="14"/>
      <c r="B338" s="242"/>
      <c r="C338" s="243"/>
      <c r="D338" s="233" t="s">
        <v>154</v>
      </c>
      <c r="E338" s="244" t="s">
        <v>1</v>
      </c>
      <c r="F338" s="245" t="s">
        <v>519</v>
      </c>
      <c r="G338" s="243"/>
      <c r="H338" s="246">
        <v>20.050000000000001</v>
      </c>
      <c r="I338" s="247"/>
      <c r="J338" s="243"/>
      <c r="K338" s="243"/>
      <c r="L338" s="248"/>
      <c r="M338" s="249"/>
      <c r="N338" s="250"/>
      <c r="O338" s="250"/>
      <c r="P338" s="250"/>
      <c r="Q338" s="250"/>
      <c r="R338" s="250"/>
      <c r="S338" s="250"/>
      <c r="T338" s="251"/>
      <c r="U338" s="14"/>
      <c r="V338" s="14"/>
      <c r="W338" s="14"/>
      <c r="X338" s="14"/>
      <c r="Y338" s="14"/>
      <c r="Z338" s="14"/>
      <c r="AA338" s="14"/>
      <c r="AB338" s="14"/>
      <c r="AC338" s="14"/>
      <c r="AD338" s="14"/>
      <c r="AE338" s="14"/>
      <c r="AT338" s="252" t="s">
        <v>154</v>
      </c>
      <c r="AU338" s="252" t="s">
        <v>97</v>
      </c>
      <c r="AV338" s="14" t="s">
        <v>97</v>
      </c>
      <c r="AW338" s="14" t="s">
        <v>30</v>
      </c>
      <c r="AX338" s="14" t="s">
        <v>73</v>
      </c>
      <c r="AY338" s="252" t="s">
        <v>145</v>
      </c>
    </row>
    <row r="339" s="14" customFormat="1">
      <c r="A339" s="14"/>
      <c r="B339" s="242"/>
      <c r="C339" s="243"/>
      <c r="D339" s="233" t="s">
        <v>154</v>
      </c>
      <c r="E339" s="244" t="s">
        <v>1</v>
      </c>
      <c r="F339" s="245" t="s">
        <v>520</v>
      </c>
      <c r="G339" s="243"/>
      <c r="H339" s="246">
        <v>-3.2999999999999998</v>
      </c>
      <c r="I339" s="247"/>
      <c r="J339" s="243"/>
      <c r="K339" s="243"/>
      <c r="L339" s="248"/>
      <c r="M339" s="249"/>
      <c r="N339" s="250"/>
      <c r="O339" s="250"/>
      <c r="P339" s="250"/>
      <c r="Q339" s="250"/>
      <c r="R339" s="250"/>
      <c r="S339" s="250"/>
      <c r="T339" s="251"/>
      <c r="U339" s="14"/>
      <c r="V339" s="14"/>
      <c r="W339" s="14"/>
      <c r="X339" s="14"/>
      <c r="Y339" s="14"/>
      <c r="Z339" s="14"/>
      <c r="AA339" s="14"/>
      <c r="AB339" s="14"/>
      <c r="AC339" s="14"/>
      <c r="AD339" s="14"/>
      <c r="AE339" s="14"/>
      <c r="AT339" s="252" t="s">
        <v>154</v>
      </c>
      <c r="AU339" s="252" t="s">
        <v>97</v>
      </c>
      <c r="AV339" s="14" t="s">
        <v>97</v>
      </c>
      <c r="AW339" s="14" t="s">
        <v>30</v>
      </c>
      <c r="AX339" s="14" t="s">
        <v>73</v>
      </c>
      <c r="AY339" s="252" t="s">
        <v>145</v>
      </c>
    </row>
    <row r="340" s="15" customFormat="1">
      <c r="A340" s="15"/>
      <c r="B340" s="253"/>
      <c r="C340" s="254"/>
      <c r="D340" s="233" t="s">
        <v>154</v>
      </c>
      <c r="E340" s="255" t="s">
        <v>1</v>
      </c>
      <c r="F340" s="256" t="s">
        <v>157</v>
      </c>
      <c r="G340" s="254"/>
      <c r="H340" s="257">
        <v>16.75</v>
      </c>
      <c r="I340" s="258"/>
      <c r="J340" s="254"/>
      <c r="K340" s="254"/>
      <c r="L340" s="259"/>
      <c r="M340" s="260"/>
      <c r="N340" s="261"/>
      <c r="O340" s="261"/>
      <c r="P340" s="261"/>
      <c r="Q340" s="261"/>
      <c r="R340" s="261"/>
      <c r="S340" s="261"/>
      <c r="T340" s="262"/>
      <c r="U340" s="15"/>
      <c r="V340" s="15"/>
      <c r="W340" s="15"/>
      <c r="X340" s="15"/>
      <c r="Y340" s="15"/>
      <c r="Z340" s="15"/>
      <c r="AA340" s="15"/>
      <c r="AB340" s="15"/>
      <c r="AC340" s="15"/>
      <c r="AD340" s="15"/>
      <c r="AE340" s="15"/>
      <c r="AT340" s="263" t="s">
        <v>154</v>
      </c>
      <c r="AU340" s="263" t="s">
        <v>97</v>
      </c>
      <c r="AV340" s="15" t="s">
        <v>153</v>
      </c>
      <c r="AW340" s="15" t="s">
        <v>30</v>
      </c>
      <c r="AX340" s="15" t="s">
        <v>80</v>
      </c>
      <c r="AY340" s="263" t="s">
        <v>145</v>
      </c>
    </row>
    <row r="341" s="2" customFormat="1" ht="16.5" customHeight="1">
      <c r="A341" s="38"/>
      <c r="B341" s="39"/>
      <c r="C341" s="218" t="s">
        <v>521</v>
      </c>
      <c r="D341" s="218" t="s">
        <v>148</v>
      </c>
      <c r="E341" s="219" t="s">
        <v>522</v>
      </c>
      <c r="F341" s="220" t="s">
        <v>523</v>
      </c>
      <c r="G341" s="221" t="s">
        <v>421</v>
      </c>
      <c r="H341" s="222">
        <v>44.719999999999999</v>
      </c>
      <c r="I341" s="223"/>
      <c r="J341" s="224">
        <f>ROUND(I341*H341,2)</f>
        <v>0</v>
      </c>
      <c r="K341" s="220" t="s">
        <v>152</v>
      </c>
      <c r="L341" s="44"/>
      <c r="M341" s="225" t="s">
        <v>1</v>
      </c>
      <c r="N341" s="226" t="s">
        <v>39</v>
      </c>
      <c r="O341" s="91"/>
      <c r="P341" s="227">
        <f>O341*H341</f>
        <v>0</v>
      </c>
      <c r="Q341" s="227">
        <v>0</v>
      </c>
      <c r="R341" s="227">
        <f>Q341*H341</f>
        <v>0</v>
      </c>
      <c r="S341" s="227">
        <v>0</v>
      </c>
      <c r="T341" s="228">
        <f>S341*H341</f>
        <v>0</v>
      </c>
      <c r="U341" s="38"/>
      <c r="V341" s="38"/>
      <c r="W341" s="38"/>
      <c r="X341" s="38"/>
      <c r="Y341" s="38"/>
      <c r="Z341" s="38"/>
      <c r="AA341" s="38"/>
      <c r="AB341" s="38"/>
      <c r="AC341" s="38"/>
      <c r="AD341" s="38"/>
      <c r="AE341" s="38"/>
      <c r="AR341" s="229" t="s">
        <v>193</v>
      </c>
      <c r="AT341" s="229" t="s">
        <v>148</v>
      </c>
      <c r="AU341" s="229" t="s">
        <v>97</v>
      </c>
      <c r="AY341" s="17" t="s">
        <v>145</v>
      </c>
      <c r="BE341" s="230">
        <f>IF(N341="základní",J341,0)</f>
        <v>0</v>
      </c>
      <c r="BF341" s="230">
        <f>IF(N341="snížená",J341,0)</f>
        <v>0</v>
      </c>
      <c r="BG341" s="230">
        <f>IF(N341="zákl. přenesená",J341,0)</f>
        <v>0</v>
      </c>
      <c r="BH341" s="230">
        <f>IF(N341="sníž. přenesená",J341,0)</f>
        <v>0</v>
      </c>
      <c r="BI341" s="230">
        <f>IF(N341="nulová",J341,0)</f>
        <v>0</v>
      </c>
      <c r="BJ341" s="17" t="s">
        <v>97</v>
      </c>
      <c r="BK341" s="230">
        <f>ROUND(I341*H341,2)</f>
        <v>0</v>
      </c>
      <c r="BL341" s="17" t="s">
        <v>193</v>
      </c>
      <c r="BM341" s="229" t="s">
        <v>524</v>
      </c>
    </row>
    <row r="342" s="13" customFormat="1">
      <c r="A342" s="13"/>
      <c r="B342" s="231"/>
      <c r="C342" s="232"/>
      <c r="D342" s="233" t="s">
        <v>154</v>
      </c>
      <c r="E342" s="234" t="s">
        <v>1</v>
      </c>
      <c r="F342" s="235" t="s">
        <v>525</v>
      </c>
      <c r="G342" s="232"/>
      <c r="H342" s="234" t="s">
        <v>1</v>
      </c>
      <c r="I342" s="236"/>
      <c r="J342" s="232"/>
      <c r="K342" s="232"/>
      <c r="L342" s="237"/>
      <c r="M342" s="238"/>
      <c r="N342" s="239"/>
      <c r="O342" s="239"/>
      <c r="P342" s="239"/>
      <c r="Q342" s="239"/>
      <c r="R342" s="239"/>
      <c r="S342" s="239"/>
      <c r="T342" s="240"/>
      <c r="U342" s="13"/>
      <c r="V342" s="13"/>
      <c r="W342" s="13"/>
      <c r="X342" s="13"/>
      <c r="Y342" s="13"/>
      <c r="Z342" s="13"/>
      <c r="AA342" s="13"/>
      <c r="AB342" s="13"/>
      <c r="AC342" s="13"/>
      <c r="AD342" s="13"/>
      <c r="AE342" s="13"/>
      <c r="AT342" s="241" t="s">
        <v>154</v>
      </c>
      <c r="AU342" s="241" t="s">
        <v>97</v>
      </c>
      <c r="AV342" s="13" t="s">
        <v>80</v>
      </c>
      <c r="AW342" s="13" t="s">
        <v>30</v>
      </c>
      <c r="AX342" s="13" t="s">
        <v>73</v>
      </c>
      <c r="AY342" s="241" t="s">
        <v>145</v>
      </c>
    </row>
    <row r="343" s="14" customFormat="1">
      <c r="A343" s="14"/>
      <c r="B343" s="242"/>
      <c r="C343" s="243"/>
      <c r="D343" s="233" t="s">
        <v>154</v>
      </c>
      <c r="E343" s="244" t="s">
        <v>1</v>
      </c>
      <c r="F343" s="245" t="s">
        <v>526</v>
      </c>
      <c r="G343" s="243"/>
      <c r="H343" s="246">
        <v>49.520000000000003</v>
      </c>
      <c r="I343" s="247"/>
      <c r="J343" s="243"/>
      <c r="K343" s="243"/>
      <c r="L343" s="248"/>
      <c r="M343" s="249"/>
      <c r="N343" s="250"/>
      <c r="O343" s="250"/>
      <c r="P343" s="250"/>
      <c r="Q343" s="250"/>
      <c r="R343" s="250"/>
      <c r="S343" s="250"/>
      <c r="T343" s="251"/>
      <c r="U343" s="14"/>
      <c r="V343" s="14"/>
      <c r="W343" s="14"/>
      <c r="X343" s="14"/>
      <c r="Y343" s="14"/>
      <c r="Z343" s="14"/>
      <c r="AA343" s="14"/>
      <c r="AB343" s="14"/>
      <c r="AC343" s="14"/>
      <c r="AD343" s="14"/>
      <c r="AE343" s="14"/>
      <c r="AT343" s="252" t="s">
        <v>154</v>
      </c>
      <c r="AU343" s="252" t="s">
        <v>97</v>
      </c>
      <c r="AV343" s="14" t="s">
        <v>97</v>
      </c>
      <c r="AW343" s="14" t="s">
        <v>30</v>
      </c>
      <c r="AX343" s="14" t="s">
        <v>73</v>
      </c>
      <c r="AY343" s="252" t="s">
        <v>145</v>
      </c>
    </row>
    <row r="344" s="14" customFormat="1">
      <c r="A344" s="14"/>
      <c r="B344" s="242"/>
      <c r="C344" s="243"/>
      <c r="D344" s="233" t="s">
        <v>154</v>
      </c>
      <c r="E344" s="244" t="s">
        <v>1</v>
      </c>
      <c r="F344" s="245" t="s">
        <v>527</v>
      </c>
      <c r="G344" s="243"/>
      <c r="H344" s="246">
        <v>-4.7999999999999998</v>
      </c>
      <c r="I344" s="247"/>
      <c r="J344" s="243"/>
      <c r="K344" s="243"/>
      <c r="L344" s="248"/>
      <c r="M344" s="249"/>
      <c r="N344" s="250"/>
      <c r="O344" s="250"/>
      <c r="P344" s="250"/>
      <c r="Q344" s="250"/>
      <c r="R344" s="250"/>
      <c r="S344" s="250"/>
      <c r="T344" s="251"/>
      <c r="U344" s="14"/>
      <c r="V344" s="14"/>
      <c r="W344" s="14"/>
      <c r="X344" s="14"/>
      <c r="Y344" s="14"/>
      <c r="Z344" s="14"/>
      <c r="AA344" s="14"/>
      <c r="AB344" s="14"/>
      <c r="AC344" s="14"/>
      <c r="AD344" s="14"/>
      <c r="AE344" s="14"/>
      <c r="AT344" s="252" t="s">
        <v>154</v>
      </c>
      <c r="AU344" s="252" t="s">
        <v>97</v>
      </c>
      <c r="AV344" s="14" t="s">
        <v>97</v>
      </c>
      <c r="AW344" s="14" t="s">
        <v>30</v>
      </c>
      <c r="AX344" s="14" t="s">
        <v>73</v>
      </c>
      <c r="AY344" s="252" t="s">
        <v>145</v>
      </c>
    </row>
    <row r="345" s="15" customFormat="1">
      <c r="A345" s="15"/>
      <c r="B345" s="253"/>
      <c r="C345" s="254"/>
      <c r="D345" s="233" t="s">
        <v>154</v>
      </c>
      <c r="E345" s="255" t="s">
        <v>1</v>
      </c>
      <c r="F345" s="256" t="s">
        <v>157</v>
      </c>
      <c r="G345" s="254"/>
      <c r="H345" s="257">
        <v>44.720000000000006</v>
      </c>
      <c r="I345" s="258"/>
      <c r="J345" s="254"/>
      <c r="K345" s="254"/>
      <c r="L345" s="259"/>
      <c r="M345" s="260"/>
      <c r="N345" s="261"/>
      <c r="O345" s="261"/>
      <c r="P345" s="261"/>
      <c r="Q345" s="261"/>
      <c r="R345" s="261"/>
      <c r="S345" s="261"/>
      <c r="T345" s="262"/>
      <c r="U345" s="15"/>
      <c r="V345" s="15"/>
      <c r="W345" s="15"/>
      <c r="X345" s="15"/>
      <c r="Y345" s="15"/>
      <c r="Z345" s="15"/>
      <c r="AA345" s="15"/>
      <c r="AB345" s="15"/>
      <c r="AC345" s="15"/>
      <c r="AD345" s="15"/>
      <c r="AE345" s="15"/>
      <c r="AT345" s="263" t="s">
        <v>154</v>
      </c>
      <c r="AU345" s="263" t="s">
        <v>97</v>
      </c>
      <c r="AV345" s="15" t="s">
        <v>153</v>
      </c>
      <c r="AW345" s="15" t="s">
        <v>30</v>
      </c>
      <c r="AX345" s="15" t="s">
        <v>80</v>
      </c>
      <c r="AY345" s="263" t="s">
        <v>145</v>
      </c>
    </row>
    <row r="346" s="2" customFormat="1" ht="16.5" customHeight="1">
      <c r="A346" s="38"/>
      <c r="B346" s="39"/>
      <c r="C346" s="264" t="s">
        <v>342</v>
      </c>
      <c r="D346" s="264" t="s">
        <v>184</v>
      </c>
      <c r="E346" s="265" t="s">
        <v>528</v>
      </c>
      <c r="F346" s="266" t="s">
        <v>529</v>
      </c>
      <c r="G346" s="267" t="s">
        <v>421</v>
      </c>
      <c r="H346" s="268">
        <v>45.613999999999997</v>
      </c>
      <c r="I346" s="269"/>
      <c r="J346" s="270">
        <f>ROUND(I346*H346,2)</f>
        <v>0</v>
      </c>
      <c r="K346" s="266" t="s">
        <v>152</v>
      </c>
      <c r="L346" s="271"/>
      <c r="M346" s="272" t="s">
        <v>1</v>
      </c>
      <c r="N346" s="273" t="s">
        <v>39</v>
      </c>
      <c r="O346" s="91"/>
      <c r="P346" s="227">
        <f>O346*H346</f>
        <v>0</v>
      </c>
      <c r="Q346" s="227">
        <v>0</v>
      </c>
      <c r="R346" s="227">
        <f>Q346*H346</f>
        <v>0</v>
      </c>
      <c r="S346" s="227">
        <v>0</v>
      </c>
      <c r="T346" s="228">
        <f>S346*H346</f>
        <v>0</v>
      </c>
      <c r="U346" s="38"/>
      <c r="V346" s="38"/>
      <c r="W346" s="38"/>
      <c r="X346" s="38"/>
      <c r="Y346" s="38"/>
      <c r="Z346" s="38"/>
      <c r="AA346" s="38"/>
      <c r="AB346" s="38"/>
      <c r="AC346" s="38"/>
      <c r="AD346" s="38"/>
      <c r="AE346" s="38"/>
      <c r="AR346" s="229" t="s">
        <v>239</v>
      </c>
      <c r="AT346" s="229" t="s">
        <v>184</v>
      </c>
      <c r="AU346" s="229" t="s">
        <v>97</v>
      </c>
      <c r="AY346" s="17" t="s">
        <v>145</v>
      </c>
      <c r="BE346" s="230">
        <f>IF(N346="základní",J346,0)</f>
        <v>0</v>
      </c>
      <c r="BF346" s="230">
        <f>IF(N346="snížená",J346,0)</f>
        <v>0</v>
      </c>
      <c r="BG346" s="230">
        <f>IF(N346="zákl. přenesená",J346,0)</f>
        <v>0</v>
      </c>
      <c r="BH346" s="230">
        <f>IF(N346="sníž. přenesená",J346,0)</f>
        <v>0</v>
      </c>
      <c r="BI346" s="230">
        <f>IF(N346="nulová",J346,0)</f>
        <v>0</v>
      </c>
      <c r="BJ346" s="17" t="s">
        <v>97</v>
      </c>
      <c r="BK346" s="230">
        <f>ROUND(I346*H346,2)</f>
        <v>0</v>
      </c>
      <c r="BL346" s="17" t="s">
        <v>193</v>
      </c>
      <c r="BM346" s="229" t="s">
        <v>530</v>
      </c>
    </row>
    <row r="347" s="14" customFormat="1">
      <c r="A347" s="14"/>
      <c r="B347" s="242"/>
      <c r="C347" s="243"/>
      <c r="D347" s="233" t="s">
        <v>154</v>
      </c>
      <c r="E347" s="244" t="s">
        <v>1</v>
      </c>
      <c r="F347" s="245" t="s">
        <v>531</v>
      </c>
      <c r="G347" s="243"/>
      <c r="H347" s="246">
        <v>45.613999999999997</v>
      </c>
      <c r="I347" s="247"/>
      <c r="J347" s="243"/>
      <c r="K347" s="243"/>
      <c r="L347" s="248"/>
      <c r="M347" s="249"/>
      <c r="N347" s="250"/>
      <c r="O347" s="250"/>
      <c r="P347" s="250"/>
      <c r="Q347" s="250"/>
      <c r="R347" s="250"/>
      <c r="S347" s="250"/>
      <c r="T347" s="251"/>
      <c r="U347" s="14"/>
      <c r="V347" s="14"/>
      <c r="W347" s="14"/>
      <c r="X347" s="14"/>
      <c r="Y347" s="14"/>
      <c r="Z347" s="14"/>
      <c r="AA347" s="14"/>
      <c r="AB347" s="14"/>
      <c r="AC347" s="14"/>
      <c r="AD347" s="14"/>
      <c r="AE347" s="14"/>
      <c r="AT347" s="252" t="s">
        <v>154</v>
      </c>
      <c r="AU347" s="252" t="s">
        <v>97</v>
      </c>
      <c r="AV347" s="14" t="s">
        <v>97</v>
      </c>
      <c r="AW347" s="14" t="s">
        <v>30</v>
      </c>
      <c r="AX347" s="14" t="s">
        <v>73</v>
      </c>
      <c r="AY347" s="252" t="s">
        <v>145</v>
      </c>
    </row>
    <row r="348" s="15" customFormat="1">
      <c r="A348" s="15"/>
      <c r="B348" s="253"/>
      <c r="C348" s="254"/>
      <c r="D348" s="233" t="s">
        <v>154</v>
      </c>
      <c r="E348" s="255" t="s">
        <v>1</v>
      </c>
      <c r="F348" s="256" t="s">
        <v>157</v>
      </c>
      <c r="G348" s="254"/>
      <c r="H348" s="257">
        <v>45.613999999999997</v>
      </c>
      <c r="I348" s="258"/>
      <c r="J348" s="254"/>
      <c r="K348" s="254"/>
      <c r="L348" s="259"/>
      <c r="M348" s="260"/>
      <c r="N348" s="261"/>
      <c r="O348" s="261"/>
      <c r="P348" s="261"/>
      <c r="Q348" s="261"/>
      <c r="R348" s="261"/>
      <c r="S348" s="261"/>
      <c r="T348" s="262"/>
      <c r="U348" s="15"/>
      <c r="V348" s="15"/>
      <c r="W348" s="15"/>
      <c r="X348" s="15"/>
      <c r="Y348" s="15"/>
      <c r="Z348" s="15"/>
      <c r="AA348" s="15"/>
      <c r="AB348" s="15"/>
      <c r="AC348" s="15"/>
      <c r="AD348" s="15"/>
      <c r="AE348" s="15"/>
      <c r="AT348" s="263" t="s">
        <v>154</v>
      </c>
      <c r="AU348" s="263" t="s">
        <v>97</v>
      </c>
      <c r="AV348" s="15" t="s">
        <v>153</v>
      </c>
      <c r="AW348" s="15" t="s">
        <v>30</v>
      </c>
      <c r="AX348" s="15" t="s">
        <v>80</v>
      </c>
      <c r="AY348" s="263" t="s">
        <v>145</v>
      </c>
    </row>
    <row r="349" s="2" customFormat="1" ht="16.5" customHeight="1">
      <c r="A349" s="38"/>
      <c r="B349" s="39"/>
      <c r="C349" s="218" t="s">
        <v>532</v>
      </c>
      <c r="D349" s="218" t="s">
        <v>148</v>
      </c>
      <c r="E349" s="219" t="s">
        <v>533</v>
      </c>
      <c r="F349" s="220" t="s">
        <v>534</v>
      </c>
      <c r="G349" s="221" t="s">
        <v>421</v>
      </c>
      <c r="H349" s="222">
        <v>2</v>
      </c>
      <c r="I349" s="223"/>
      <c r="J349" s="224">
        <f>ROUND(I349*H349,2)</f>
        <v>0</v>
      </c>
      <c r="K349" s="220" t="s">
        <v>152</v>
      </c>
      <c r="L349" s="44"/>
      <c r="M349" s="225" t="s">
        <v>1</v>
      </c>
      <c r="N349" s="226" t="s">
        <v>39</v>
      </c>
      <c r="O349" s="91"/>
      <c r="P349" s="227">
        <f>O349*H349</f>
        <v>0</v>
      </c>
      <c r="Q349" s="227">
        <v>0</v>
      </c>
      <c r="R349" s="227">
        <f>Q349*H349</f>
        <v>0</v>
      </c>
      <c r="S349" s="227">
        <v>0</v>
      </c>
      <c r="T349" s="228">
        <f>S349*H349</f>
        <v>0</v>
      </c>
      <c r="U349" s="38"/>
      <c r="V349" s="38"/>
      <c r="W349" s="38"/>
      <c r="X349" s="38"/>
      <c r="Y349" s="38"/>
      <c r="Z349" s="38"/>
      <c r="AA349" s="38"/>
      <c r="AB349" s="38"/>
      <c r="AC349" s="38"/>
      <c r="AD349" s="38"/>
      <c r="AE349" s="38"/>
      <c r="AR349" s="229" t="s">
        <v>193</v>
      </c>
      <c r="AT349" s="229" t="s">
        <v>148</v>
      </c>
      <c r="AU349" s="229" t="s">
        <v>97</v>
      </c>
      <c r="AY349" s="17" t="s">
        <v>145</v>
      </c>
      <c r="BE349" s="230">
        <f>IF(N349="základní",J349,0)</f>
        <v>0</v>
      </c>
      <c r="BF349" s="230">
        <f>IF(N349="snížená",J349,0)</f>
        <v>0</v>
      </c>
      <c r="BG349" s="230">
        <f>IF(N349="zákl. přenesená",J349,0)</f>
        <v>0</v>
      </c>
      <c r="BH349" s="230">
        <f>IF(N349="sníž. přenesená",J349,0)</f>
        <v>0</v>
      </c>
      <c r="BI349" s="230">
        <f>IF(N349="nulová",J349,0)</f>
        <v>0</v>
      </c>
      <c r="BJ349" s="17" t="s">
        <v>97</v>
      </c>
      <c r="BK349" s="230">
        <f>ROUND(I349*H349,2)</f>
        <v>0</v>
      </c>
      <c r="BL349" s="17" t="s">
        <v>193</v>
      </c>
      <c r="BM349" s="229" t="s">
        <v>535</v>
      </c>
    </row>
    <row r="350" s="2" customFormat="1" ht="24.15" customHeight="1">
      <c r="A350" s="38"/>
      <c r="B350" s="39"/>
      <c r="C350" s="264" t="s">
        <v>346</v>
      </c>
      <c r="D350" s="264" t="s">
        <v>184</v>
      </c>
      <c r="E350" s="265" t="s">
        <v>536</v>
      </c>
      <c r="F350" s="266" t="s">
        <v>537</v>
      </c>
      <c r="G350" s="267" t="s">
        <v>421</v>
      </c>
      <c r="H350" s="268">
        <v>2.3460000000000001</v>
      </c>
      <c r="I350" s="269"/>
      <c r="J350" s="270">
        <f>ROUND(I350*H350,2)</f>
        <v>0</v>
      </c>
      <c r="K350" s="266" t="s">
        <v>152</v>
      </c>
      <c r="L350" s="271"/>
      <c r="M350" s="272" t="s">
        <v>1</v>
      </c>
      <c r="N350" s="273" t="s">
        <v>39</v>
      </c>
      <c r="O350" s="91"/>
      <c r="P350" s="227">
        <f>O350*H350</f>
        <v>0</v>
      </c>
      <c r="Q350" s="227">
        <v>0</v>
      </c>
      <c r="R350" s="227">
        <f>Q350*H350</f>
        <v>0</v>
      </c>
      <c r="S350" s="227">
        <v>0</v>
      </c>
      <c r="T350" s="228">
        <f>S350*H350</f>
        <v>0</v>
      </c>
      <c r="U350" s="38"/>
      <c r="V350" s="38"/>
      <c r="W350" s="38"/>
      <c r="X350" s="38"/>
      <c r="Y350" s="38"/>
      <c r="Z350" s="38"/>
      <c r="AA350" s="38"/>
      <c r="AB350" s="38"/>
      <c r="AC350" s="38"/>
      <c r="AD350" s="38"/>
      <c r="AE350" s="38"/>
      <c r="AR350" s="229" t="s">
        <v>239</v>
      </c>
      <c r="AT350" s="229" t="s">
        <v>184</v>
      </c>
      <c r="AU350" s="229" t="s">
        <v>97</v>
      </c>
      <c r="AY350" s="17" t="s">
        <v>145</v>
      </c>
      <c r="BE350" s="230">
        <f>IF(N350="základní",J350,0)</f>
        <v>0</v>
      </c>
      <c r="BF350" s="230">
        <f>IF(N350="snížená",J350,0)</f>
        <v>0</v>
      </c>
      <c r="BG350" s="230">
        <f>IF(N350="zákl. přenesená",J350,0)</f>
        <v>0</v>
      </c>
      <c r="BH350" s="230">
        <f>IF(N350="sníž. přenesená",J350,0)</f>
        <v>0</v>
      </c>
      <c r="BI350" s="230">
        <f>IF(N350="nulová",J350,0)</f>
        <v>0</v>
      </c>
      <c r="BJ350" s="17" t="s">
        <v>97</v>
      </c>
      <c r="BK350" s="230">
        <f>ROUND(I350*H350,2)</f>
        <v>0</v>
      </c>
      <c r="BL350" s="17" t="s">
        <v>193</v>
      </c>
      <c r="BM350" s="229" t="s">
        <v>538</v>
      </c>
    </row>
    <row r="351" s="14" customFormat="1">
      <c r="A351" s="14"/>
      <c r="B351" s="242"/>
      <c r="C351" s="243"/>
      <c r="D351" s="233" t="s">
        <v>154</v>
      </c>
      <c r="E351" s="244" t="s">
        <v>1</v>
      </c>
      <c r="F351" s="245" t="s">
        <v>539</v>
      </c>
      <c r="G351" s="243"/>
      <c r="H351" s="246">
        <v>2.3460000000000001</v>
      </c>
      <c r="I351" s="247"/>
      <c r="J351" s="243"/>
      <c r="K351" s="243"/>
      <c r="L351" s="248"/>
      <c r="M351" s="249"/>
      <c r="N351" s="250"/>
      <c r="O351" s="250"/>
      <c r="P351" s="250"/>
      <c r="Q351" s="250"/>
      <c r="R351" s="250"/>
      <c r="S351" s="250"/>
      <c r="T351" s="251"/>
      <c r="U351" s="14"/>
      <c r="V351" s="14"/>
      <c r="W351" s="14"/>
      <c r="X351" s="14"/>
      <c r="Y351" s="14"/>
      <c r="Z351" s="14"/>
      <c r="AA351" s="14"/>
      <c r="AB351" s="14"/>
      <c r="AC351" s="14"/>
      <c r="AD351" s="14"/>
      <c r="AE351" s="14"/>
      <c r="AT351" s="252" t="s">
        <v>154</v>
      </c>
      <c r="AU351" s="252" t="s">
        <v>97</v>
      </c>
      <c r="AV351" s="14" t="s">
        <v>97</v>
      </c>
      <c r="AW351" s="14" t="s">
        <v>30</v>
      </c>
      <c r="AX351" s="14" t="s">
        <v>73</v>
      </c>
      <c r="AY351" s="252" t="s">
        <v>145</v>
      </c>
    </row>
    <row r="352" s="15" customFormat="1">
      <c r="A352" s="15"/>
      <c r="B352" s="253"/>
      <c r="C352" s="254"/>
      <c r="D352" s="233" t="s">
        <v>154</v>
      </c>
      <c r="E352" s="255" t="s">
        <v>1</v>
      </c>
      <c r="F352" s="256" t="s">
        <v>157</v>
      </c>
      <c r="G352" s="254"/>
      <c r="H352" s="257">
        <v>2.3460000000000001</v>
      </c>
      <c r="I352" s="258"/>
      <c r="J352" s="254"/>
      <c r="K352" s="254"/>
      <c r="L352" s="259"/>
      <c r="M352" s="260"/>
      <c r="N352" s="261"/>
      <c r="O352" s="261"/>
      <c r="P352" s="261"/>
      <c r="Q352" s="261"/>
      <c r="R352" s="261"/>
      <c r="S352" s="261"/>
      <c r="T352" s="262"/>
      <c r="U352" s="15"/>
      <c r="V352" s="15"/>
      <c r="W352" s="15"/>
      <c r="X352" s="15"/>
      <c r="Y352" s="15"/>
      <c r="Z352" s="15"/>
      <c r="AA352" s="15"/>
      <c r="AB352" s="15"/>
      <c r="AC352" s="15"/>
      <c r="AD352" s="15"/>
      <c r="AE352" s="15"/>
      <c r="AT352" s="263" t="s">
        <v>154</v>
      </c>
      <c r="AU352" s="263" t="s">
        <v>97</v>
      </c>
      <c r="AV352" s="15" t="s">
        <v>153</v>
      </c>
      <c r="AW352" s="15" t="s">
        <v>30</v>
      </c>
      <c r="AX352" s="15" t="s">
        <v>80</v>
      </c>
      <c r="AY352" s="263" t="s">
        <v>145</v>
      </c>
    </row>
    <row r="353" s="2" customFormat="1" ht="16.5" customHeight="1">
      <c r="A353" s="38"/>
      <c r="B353" s="39"/>
      <c r="C353" s="218" t="s">
        <v>540</v>
      </c>
      <c r="D353" s="218" t="s">
        <v>148</v>
      </c>
      <c r="E353" s="219" t="s">
        <v>541</v>
      </c>
      <c r="F353" s="220" t="s">
        <v>542</v>
      </c>
      <c r="G353" s="221" t="s">
        <v>421</v>
      </c>
      <c r="H353" s="222">
        <v>44.719999999999999</v>
      </c>
      <c r="I353" s="223"/>
      <c r="J353" s="224">
        <f>ROUND(I353*H353,2)</f>
        <v>0</v>
      </c>
      <c r="K353" s="220" t="s">
        <v>152</v>
      </c>
      <c r="L353" s="44"/>
      <c r="M353" s="225" t="s">
        <v>1</v>
      </c>
      <c r="N353" s="226" t="s">
        <v>39</v>
      </c>
      <c r="O353" s="91"/>
      <c r="P353" s="227">
        <f>O353*H353</f>
        <v>0</v>
      </c>
      <c r="Q353" s="227">
        <v>0</v>
      </c>
      <c r="R353" s="227">
        <f>Q353*H353</f>
        <v>0</v>
      </c>
      <c r="S353" s="227">
        <v>0</v>
      </c>
      <c r="T353" s="228">
        <f>S353*H353</f>
        <v>0</v>
      </c>
      <c r="U353" s="38"/>
      <c r="V353" s="38"/>
      <c r="W353" s="38"/>
      <c r="X353" s="38"/>
      <c r="Y353" s="38"/>
      <c r="Z353" s="38"/>
      <c r="AA353" s="38"/>
      <c r="AB353" s="38"/>
      <c r="AC353" s="38"/>
      <c r="AD353" s="38"/>
      <c r="AE353" s="38"/>
      <c r="AR353" s="229" t="s">
        <v>193</v>
      </c>
      <c r="AT353" s="229" t="s">
        <v>148</v>
      </c>
      <c r="AU353" s="229" t="s">
        <v>97</v>
      </c>
      <c r="AY353" s="17" t="s">
        <v>145</v>
      </c>
      <c r="BE353" s="230">
        <f>IF(N353="základní",J353,0)</f>
        <v>0</v>
      </c>
      <c r="BF353" s="230">
        <f>IF(N353="snížená",J353,0)</f>
        <v>0</v>
      </c>
      <c r="BG353" s="230">
        <f>IF(N353="zákl. přenesená",J353,0)</f>
        <v>0</v>
      </c>
      <c r="BH353" s="230">
        <f>IF(N353="sníž. přenesená",J353,0)</f>
        <v>0</v>
      </c>
      <c r="BI353" s="230">
        <f>IF(N353="nulová",J353,0)</f>
        <v>0</v>
      </c>
      <c r="BJ353" s="17" t="s">
        <v>97</v>
      </c>
      <c r="BK353" s="230">
        <f>ROUND(I353*H353,2)</f>
        <v>0</v>
      </c>
      <c r="BL353" s="17" t="s">
        <v>193</v>
      </c>
      <c r="BM353" s="229" t="s">
        <v>543</v>
      </c>
    </row>
    <row r="354" s="14" customFormat="1">
      <c r="A354" s="14"/>
      <c r="B354" s="242"/>
      <c r="C354" s="243"/>
      <c r="D354" s="233" t="s">
        <v>154</v>
      </c>
      <c r="E354" s="244" t="s">
        <v>1</v>
      </c>
      <c r="F354" s="245" t="s">
        <v>544</v>
      </c>
      <c r="G354" s="243"/>
      <c r="H354" s="246">
        <v>44.719999999999999</v>
      </c>
      <c r="I354" s="247"/>
      <c r="J354" s="243"/>
      <c r="K354" s="243"/>
      <c r="L354" s="248"/>
      <c r="M354" s="249"/>
      <c r="N354" s="250"/>
      <c r="O354" s="250"/>
      <c r="P354" s="250"/>
      <c r="Q354" s="250"/>
      <c r="R354" s="250"/>
      <c r="S354" s="250"/>
      <c r="T354" s="251"/>
      <c r="U354" s="14"/>
      <c r="V354" s="14"/>
      <c r="W354" s="14"/>
      <c r="X354" s="14"/>
      <c r="Y354" s="14"/>
      <c r="Z354" s="14"/>
      <c r="AA354" s="14"/>
      <c r="AB354" s="14"/>
      <c r="AC354" s="14"/>
      <c r="AD354" s="14"/>
      <c r="AE354" s="14"/>
      <c r="AT354" s="252" t="s">
        <v>154</v>
      </c>
      <c r="AU354" s="252" t="s">
        <v>97</v>
      </c>
      <c r="AV354" s="14" t="s">
        <v>97</v>
      </c>
      <c r="AW354" s="14" t="s">
        <v>30</v>
      </c>
      <c r="AX354" s="14" t="s">
        <v>80</v>
      </c>
      <c r="AY354" s="252" t="s">
        <v>145</v>
      </c>
    </row>
    <row r="355" s="2" customFormat="1" ht="24.15" customHeight="1">
      <c r="A355" s="38"/>
      <c r="B355" s="39"/>
      <c r="C355" s="218" t="s">
        <v>349</v>
      </c>
      <c r="D355" s="218" t="s">
        <v>148</v>
      </c>
      <c r="E355" s="219" t="s">
        <v>545</v>
      </c>
      <c r="F355" s="220" t="s">
        <v>546</v>
      </c>
      <c r="G355" s="221" t="s">
        <v>151</v>
      </c>
      <c r="H355" s="222">
        <v>45.289999999999999</v>
      </c>
      <c r="I355" s="223"/>
      <c r="J355" s="224">
        <f>ROUND(I355*H355,2)</f>
        <v>0</v>
      </c>
      <c r="K355" s="220" t="s">
        <v>152</v>
      </c>
      <c r="L355" s="44"/>
      <c r="M355" s="225" t="s">
        <v>1</v>
      </c>
      <c r="N355" s="226" t="s">
        <v>39</v>
      </c>
      <c r="O355" s="91"/>
      <c r="P355" s="227">
        <f>O355*H355</f>
        <v>0</v>
      </c>
      <c r="Q355" s="227">
        <v>0</v>
      </c>
      <c r="R355" s="227">
        <f>Q355*H355</f>
        <v>0</v>
      </c>
      <c r="S355" s="227">
        <v>0</v>
      </c>
      <c r="T355" s="228">
        <f>S355*H355</f>
        <v>0</v>
      </c>
      <c r="U355" s="38"/>
      <c r="V355" s="38"/>
      <c r="W355" s="38"/>
      <c r="X355" s="38"/>
      <c r="Y355" s="38"/>
      <c r="Z355" s="38"/>
      <c r="AA355" s="38"/>
      <c r="AB355" s="38"/>
      <c r="AC355" s="38"/>
      <c r="AD355" s="38"/>
      <c r="AE355" s="38"/>
      <c r="AR355" s="229" t="s">
        <v>193</v>
      </c>
      <c r="AT355" s="229" t="s">
        <v>148</v>
      </c>
      <c r="AU355" s="229" t="s">
        <v>97</v>
      </c>
      <c r="AY355" s="17" t="s">
        <v>145</v>
      </c>
      <c r="BE355" s="230">
        <f>IF(N355="základní",J355,0)</f>
        <v>0</v>
      </c>
      <c r="BF355" s="230">
        <f>IF(N355="snížená",J355,0)</f>
        <v>0</v>
      </c>
      <c r="BG355" s="230">
        <f>IF(N355="zákl. přenesená",J355,0)</f>
        <v>0</v>
      </c>
      <c r="BH355" s="230">
        <f>IF(N355="sníž. přenesená",J355,0)</f>
        <v>0</v>
      </c>
      <c r="BI355" s="230">
        <f>IF(N355="nulová",J355,0)</f>
        <v>0</v>
      </c>
      <c r="BJ355" s="17" t="s">
        <v>97</v>
      </c>
      <c r="BK355" s="230">
        <f>ROUND(I355*H355,2)</f>
        <v>0</v>
      </c>
      <c r="BL355" s="17" t="s">
        <v>193</v>
      </c>
      <c r="BM355" s="229" t="s">
        <v>547</v>
      </c>
    </row>
    <row r="356" s="14" customFormat="1">
      <c r="A356" s="14"/>
      <c r="B356" s="242"/>
      <c r="C356" s="243"/>
      <c r="D356" s="233" t="s">
        <v>154</v>
      </c>
      <c r="E356" s="244" t="s">
        <v>1</v>
      </c>
      <c r="F356" s="245" t="s">
        <v>548</v>
      </c>
      <c r="G356" s="243"/>
      <c r="H356" s="246">
        <v>45.289999999999999</v>
      </c>
      <c r="I356" s="247"/>
      <c r="J356" s="243"/>
      <c r="K356" s="243"/>
      <c r="L356" s="248"/>
      <c r="M356" s="249"/>
      <c r="N356" s="250"/>
      <c r="O356" s="250"/>
      <c r="P356" s="250"/>
      <c r="Q356" s="250"/>
      <c r="R356" s="250"/>
      <c r="S356" s="250"/>
      <c r="T356" s="251"/>
      <c r="U356" s="14"/>
      <c r="V356" s="14"/>
      <c r="W356" s="14"/>
      <c r="X356" s="14"/>
      <c r="Y356" s="14"/>
      <c r="Z356" s="14"/>
      <c r="AA356" s="14"/>
      <c r="AB356" s="14"/>
      <c r="AC356" s="14"/>
      <c r="AD356" s="14"/>
      <c r="AE356" s="14"/>
      <c r="AT356" s="252" t="s">
        <v>154</v>
      </c>
      <c r="AU356" s="252" t="s">
        <v>97</v>
      </c>
      <c r="AV356" s="14" t="s">
        <v>97</v>
      </c>
      <c r="AW356" s="14" t="s">
        <v>30</v>
      </c>
      <c r="AX356" s="14" t="s">
        <v>80</v>
      </c>
      <c r="AY356" s="252" t="s">
        <v>145</v>
      </c>
    </row>
    <row r="357" s="2" customFormat="1" ht="55.5" customHeight="1">
      <c r="A357" s="38"/>
      <c r="B357" s="39"/>
      <c r="C357" s="218" t="s">
        <v>549</v>
      </c>
      <c r="D357" s="218" t="s">
        <v>148</v>
      </c>
      <c r="E357" s="219" t="s">
        <v>550</v>
      </c>
      <c r="F357" s="220" t="s">
        <v>551</v>
      </c>
      <c r="G357" s="221" t="s">
        <v>233</v>
      </c>
      <c r="H357" s="222">
        <v>0.16400000000000001</v>
      </c>
      <c r="I357" s="223"/>
      <c r="J357" s="224">
        <f>ROUND(I357*H357,2)</f>
        <v>0</v>
      </c>
      <c r="K357" s="220" t="s">
        <v>152</v>
      </c>
      <c r="L357" s="44"/>
      <c r="M357" s="225" t="s">
        <v>1</v>
      </c>
      <c r="N357" s="226" t="s">
        <v>39</v>
      </c>
      <c r="O357" s="91"/>
      <c r="P357" s="227">
        <f>O357*H357</f>
        <v>0</v>
      </c>
      <c r="Q357" s="227">
        <v>0</v>
      </c>
      <c r="R357" s="227">
        <f>Q357*H357</f>
        <v>0</v>
      </c>
      <c r="S357" s="227">
        <v>0</v>
      </c>
      <c r="T357" s="228">
        <f>S357*H357</f>
        <v>0</v>
      </c>
      <c r="U357" s="38"/>
      <c r="V357" s="38"/>
      <c r="W357" s="38"/>
      <c r="X357" s="38"/>
      <c r="Y357" s="38"/>
      <c r="Z357" s="38"/>
      <c r="AA357" s="38"/>
      <c r="AB357" s="38"/>
      <c r="AC357" s="38"/>
      <c r="AD357" s="38"/>
      <c r="AE357" s="38"/>
      <c r="AR357" s="229" t="s">
        <v>193</v>
      </c>
      <c r="AT357" s="229" t="s">
        <v>148</v>
      </c>
      <c r="AU357" s="229" t="s">
        <v>97</v>
      </c>
      <c r="AY357" s="17" t="s">
        <v>145</v>
      </c>
      <c r="BE357" s="230">
        <f>IF(N357="základní",J357,0)</f>
        <v>0</v>
      </c>
      <c r="BF357" s="230">
        <f>IF(N357="snížená",J357,0)</f>
        <v>0</v>
      </c>
      <c r="BG357" s="230">
        <f>IF(N357="zákl. přenesená",J357,0)</f>
        <v>0</v>
      </c>
      <c r="BH357" s="230">
        <f>IF(N357="sníž. přenesená",J357,0)</f>
        <v>0</v>
      </c>
      <c r="BI357" s="230">
        <f>IF(N357="nulová",J357,0)</f>
        <v>0</v>
      </c>
      <c r="BJ357" s="17" t="s">
        <v>97</v>
      </c>
      <c r="BK357" s="230">
        <f>ROUND(I357*H357,2)</f>
        <v>0</v>
      </c>
      <c r="BL357" s="17" t="s">
        <v>193</v>
      </c>
      <c r="BM357" s="229" t="s">
        <v>552</v>
      </c>
    </row>
    <row r="358" s="12" customFormat="1" ht="22.8" customHeight="1">
      <c r="A358" s="12"/>
      <c r="B358" s="202"/>
      <c r="C358" s="203"/>
      <c r="D358" s="204" t="s">
        <v>72</v>
      </c>
      <c r="E358" s="216" t="s">
        <v>553</v>
      </c>
      <c r="F358" s="216" t="s">
        <v>554</v>
      </c>
      <c r="G358" s="203"/>
      <c r="H358" s="203"/>
      <c r="I358" s="206"/>
      <c r="J358" s="217">
        <f>BK358</f>
        <v>0</v>
      </c>
      <c r="K358" s="203"/>
      <c r="L358" s="208"/>
      <c r="M358" s="209"/>
      <c r="N358" s="210"/>
      <c r="O358" s="210"/>
      <c r="P358" s="211">
        <f>SUM(P359:P392)</f>
        <v>0</v>
      </c>
      <c r="Q358" s="210"/>
      <c r="R358" s="211">
        <f>SUM(R359:R392)</f>
        <v>0</v>
      </c>
      <c r="S358" s="210"/>
      <c r="T358" s="212">
        <f>SUM(T359:T392)</f>
        <v>0</v>
      </c>
      <c r="U358" s="12"/>
      <c r="V358" s="12"/>
      <c r="W358" s="12"/>
      <c r="X358" s="12"/>
      <c r="Y358" s="12"/>
      <c r="Z358" s="12"/>
      <c r="AA358" s="12"/>
      <c r="AB358" s="12"/>
      <c r="AC358" s="12"/>
      <c r="AD358" s="12"/>
      <c r="AE358" s="12"/>
      <c r="AR358" s="213" t="s">
        <v>97</v>
      </c>
      <c r="AT358" s="214" t="s">
        <v>72</v>
      </c>
      <c r="AU358" s="214" t="s">
        <v>80</v>
      </c>
      <c r="AY358" s="213" t="s">
        <v>145</v>
      </c>
      <c r="BK358" s="215">
        <f>SUM(BK359:BK392)</f>
        <v>0</v>
      </c>
    </row>
    <row r="359" s="2" customFormat="1" ht="24.15" customHeight="1">
      <c r="A359" s="38"/>
      <c r="B359" s="39"/>
      <c r="C359" s="218" t="s">
        <v>194</v>
      </c>
      <c r="D359" s="218" t="s">
        <v>148</v>
      </c>
      <c r="E359" s="219" t="s">
        <v>555</v>
      </c>
      <c r="F359" s="220" t="s">
        <v>556</v>
      </c>
      <c r="G359" s="221" t="s">
        <v>151</v>
      </c>
      <c r="H359" s="222">
        <v>29.890999999999998</v>
      </c>
      <c r="I359" s="223"/>
      <c r="J359" s="224">
        <f>ROUND(I359*H359,2)</f>
        <v>0</v>
      </c>
      <c r="K359" s="220" t="s">
        <v>152</v>
      </c>
      <c r="L359" s="44"/>
      <c r="M359" s="225" t="s">
        <v>1</v>
      </c>
      <c r="N359" s="226" t="s">
        <v>39</v>
      </c>
      <c r="O359" s="91"/>
      <c r="P359" s="227">
        <f>O359*H359</f>
        <v>0</v>
      </c>
      <c r="Q359" s="227">
        <v>0</v>
      </c>
      <c r="R359" s="227">
        <f>Q359*H359</f>
        <v>0</v>
      </c>
      <c r="S359" s="227">
        <v>0</v>
      </c>
      <c r="T359" s="228">
        <f>S359*H359</f>
        <v>0</v>
      </c>
      <c r="U359" s="38"/>
      <c r="V359" s="38"/>
      <c r="W359" s="38"/>
      <c r="X359" s="38"/>
      <c r="Y359" s="38"/>
      <c r="Z359" s="38"/>
      <c r="AA359" s="38"/>
      <c r="AB359" s="38"/>
      <c r="AC359" s="38"/>
      <c r="AD359" s="38"/>
      <c r="AE359" s="38"/>
      <c r="AR359" s="229" t="s">
        <v>193</v>
      </c>
      <c r="AT359" s="229" t="s">
        <v>148</v>
      </c>
      <c r="AU359" s="229" t="s">
        <v>97</v>
      </c>
      <c r="AY359" s="17" t="s">
        <v>145</v>
      </c>
      <c r="BE359" s="230">
        <f>IF(N359="základní",J359,0)</f>
        <v>0</v>
      </c>
      <c r="BF359" s="230">
        <f>IF(N359="snížená",J359,0)</f>
        <v>0</v>
      </c>
      <c r="BG359" s="230">
        <f>IF(N359="zákl. přenesená",J359,0)</f>
        <v>0</v>
      </c>
      <c r="BH359" s="230">
        <f>IF(N359="sníž. přenesená",J359,0)</f>
        <v>0</v>
      </c>
      <c r="BI359" s="230">
        <f>IF(N359="nulová",J359,0)</f>
        <v>0</v>
      </c>
      <c r="BJ359" s="17" t="s">
        <v>97</v>
      </c>
      <c r="BK359" s="230">
        <f>ROUND(I359*H359,2)</f>
        <v>0</v>
      </c>
      <c r="BL359" s="17" t="s">
        <v>193</v>
      </c>
      <c r="BM359" s="229" t="s">
        <v>557</v>
      </c>
    </row>
    <row r="360" s="14" customFormat="1">
      <c r="A360" s="14"/>
      <c r="B360" s="242"/>
      <c r="C360" s="243"/>
      <c r="D360" s="233" t="s">
        <v>154</v>
      </c>
      <c r="E360" s="244" t="s">
        <v>1</v>
      </c>
      <c r="F360" s="245" t="s">
        <v>558</v>
      </c>
      <c r="G360" s="243"/>
      <c r="H360" s="246">
        <v>2.5110000000000001</v>
      </c>
      <c r="I360" s="247"/>
      <c r="J360" s="243"/>
      <c r="K360" s="243"/>
      <c r="L360" s="248"/>
      <c r="M360" s="249"/>
      <c r="N360" s="250"/>
      <c r="O360" s="250"/>
      <c r="P360" s="250"/>
      <c r="Q360" s="250"/>
      <c r="R360" s="250"/>
      <c r="S360" s="250"/>
      <c r="T360" s="251"/>
      <c r="U360" s="14"/>
      <c r="V360" s="14"/>
      <c r="W360" s="14"/>
      <c r="X360" s="14"/>
      <c r="Y360" s="14"/>
      <c r="Z360" s="14"/>
      <c r="AA360" s="14"/>
      <c r="AB360" s="14"/>
      <c r="AC360" s="14"/>
      <c r="AD360" s="14"/>
      <c r="AE360" s="14"/>
      <c r="AT360" s="252" t="s">
        <v>154</v>
      </c>
      <c r="AU360" s="252" t="s">
        <v>97</v>
      </c>
      <c r="AV360" s="14" t="s">
        <v>97</v>
      </c>
      <c r="AW360" s="14" t="s">
        <v>30</v>
      </c>
      <c r="AX360" s="14" t="s">
        <v>73</v>
      </c>
      <c r="AY360" s="252" t="s">
        <v>145</v>
      </c>
    </row>
    <row r="361" s="14" customFormat="1">
      <c r="A361" s="14"/>
      <c r="B361" s="242"/>
      <c r="C361" s="243"/>
      <c r="D361" s="233" t="s">
        <v>154</v>
      </c>
      <c r="E361" s="244" t="s">
        <v>1</v>
      </c>
      <c r="F361" s="245" t="s">
        <v>559</v>
      </c>
      <c r="G361" s="243"/>
      <c r="H361" s="246">
        <v>0.25</v>
      </c>
      <c r="I361" s="247"/>
      <c r="J361" s="243"/>
      <c r="K361" s="243"/>
      <c r="L361" s="248"/>
      <c r="M361" s="249"/>
      <c r="N361" s="250"/>
      <c r="O361" s="250"/>
      <c r="P361" s="250"/>
      <c r="Q361" s="250"/>
      <c r="R361" s="250"/>
      <c r="S361" s="250"/>
      <c r="T361" s="251"/>
      <c r="U361" s="14"/>
      <c r="V361" s="14"/>
      <c r="W361" s="14"/>
      <c r="X361" s="14"/>
      <c r="Y361" s="14"/>
      <c r="Z361" s="14"/>
      <c r="AA361" s="14"/>
      <c r="AB361" s="14"/>
      <c r="AC361" s="14"/>
      <c r="AD361" s="14"/>
      <c r="AE361" s="14"/>
      <c r="AT361" s="252" t="s">
        <v>154</v>
      </c>
      <c r="AU361" s="252" t="s">
        <v>97</v>
      </c>
      <c r="AV361" s="14" t="s">
        <v>97</v>
      </c>
      <c r="AW361" s="14" t="s">
        <v>30</v>
      </c>
      <c r="AX361" s="14" t="s">
        <v>73</v>
      </c>
      <c r="AY361" s="252" t="s">
        <v>145</v>
      </c>
    </row>
    <row r="362" s="14" customFormat="1">
      <c r="A362" s="14"/>
      <c r="B362" s="242"/>
      <c r="C362" s="243"/>
      <c r="D362" s="233" t="s">
        <v>154</v>
      </c>
      <c r="E362" s="244" t="s">
        <v>1</v>
      </c>
      <c r="F362" s="245" t="s">
        <v>560</v>
      </c>
      <c r="G362" s="243"/>
      <c r="H362" s="246">
        <v>26.379999999999999</v>
      </c>
      <c r="I362" s="247"/>
      <c r="J362" s="243"/>
      <c r="K362" s="243"/>
      <c r="L362" s="248"/>
      <c r="M362" s="249"/>
      <c r="N362" s="250"/>
      <c r="O362" s="250"/>
      <c r="P362" s="250"/>
      <c r="Q362" s="250"/>
      <c r="R362" s="250"/>
      <c r="S362" s="250"/>
      <c r="T362" s="251"/>
      <c r="U362" s="14"/>
      <c r="V362" s="14"/>
      <c r="W362" s="14"/>
      <c r="X362" s="14"/>
      <c r="Y362" s="14"/>
      <c r="Z362" s="14"/>
      <c r="AA362" s="14"/>
      <c r="AB362" s="14"/>
      <c r="AC362" s="14"/>
      <c r="AD362" s="14"/>
      <c r="AE362" s="14"/>
      <c r="AT362" s="252" t="s">
        <v>154</v>
      </c>
      <c r="AU362" s="252" t="s">
        <v>97</v>
      </c>
      <c r="AV362" s="14" t="s">
        <v>97</v>
      </c>
      <c r="AW362" s="14" t="s">
        <v>30</v>
      </c>
      <c r="AX362" s="14" t="s">
        <v>73</v>
      </c>
      <c r="AY362" s="252" t="s">
        <v>145</v>
      </c>
    </row>
    <row r="363" s="14" customFormat="1">
      <c r="A363" s="14"/>
      <c r="B363" s="242"/>
      <c r="C363" s="243"/>
      <c r="D363" s="233" t="s">
        <v>154</v>
      </c>
      <c r="E363" s="244" t="s">
        <v>1</v>
      </c>
      <c r="F363" s="245" t="s">
        <v>561</v>
      </c>
      <c r="G363" s="243"/>
      <c r="H363" s="246">
        <v>0.75</v>
      </c>
      <c r="I363" s="247"/>
      <c r="J363" s="243"/>
      <c r="K363" s="243"/>
      <c r="L363" s="248"/>
      <c r="M363" s="249"/>
      <c r="N363" s="250"/>
      <c r="O363" s="250"/>
      <c r="P363" s="250"/>
      <c r="Q363" s="250"/>
      <c r="R363" s="250"/>
      <c r="S363" s="250"/>
      <c r="T363" s="251"/>
      <c r="U363" s="14"/>
      <c r="V363" s="14"/>
      <c r="W363" s="14"/>
      <c r="X363" s="14"/>
      <c r="Y363" s="14"/>
      <c r="Z363" s="14"/>
      <c r="AA363" s="14"/>
      <c r="AB363" s="14"/>
      <c r="AC363" s="14"/>
      <c r="AD363" s="14"/>
      <c r="AE363" s="14"/>
      <c r="AT363" s="252" t="s">
        <v>154</v>
      </c>
      <c r="AU363" s="252" t="s">
        <v>97</v>
      </c>
      <c r="AV363" s="14" t="s">
        <v>97</v>
      </c>
      <c r="AW363" s="14" t="s">
        <v>30</v>
      </c>
      <c r="AX363" s="14" t="s">
        <v>73</v>
      </c>
      <c r="AY363" s="252" t="s">
        <v>145</v>
      </c>
    </row>
    <row r="364" s="15" customFormat="1">
      <c r="A364" s="15"/>
      <c r="B364" s="253"/>
      <c r="C364" s="254"/>
      <c r="D364" s="233" t="s">
        <v>154</v>
      </c>
      <c r="E364" s="255" t="s">
        <v>1</v>
      </c>
      <c r="F364" s="256" t="s">
        <v>157</v>
      </c>
      <c r="G364" s="254"/>
      <c r="H364" s="257">
        <v>29.890999999999998</v>
      </c>
      <c r="I364" s="258"/>
      <c r="J364" s="254"/>
      <c r="K364" s="254"/>
      <c r="L364" s="259"/>
      <c r="M364" s="260"/>
      <c r="N364" s="261"/>
      <c r="O364" s="261"/>
      <c r="P364" s="261"/>
      <c r="Q364" s="261"/>
      <c r="R364" s="261"/>
      <c r="S364" s="261"/>
      <c r="T364" s="262"/>
      <c r="U364" s="15"/>
      <c r="V364" s="15"/>
      <c r="W364" s="15"/>
      <c r="X364" s="15"/>
      <c r="Y364" s="15"/>
      <c r="Z364" s="15"/>
      <c r="AA364" s="15"/>
      <c r="AB364" s="15"/>
      <c r="AC364" s="15"/>
      <c r="AD364" s="15"/>
      <c r="AE364" s="15"/>
      <c r="AT364" s="263" t="s">
        <v>154</v>
      </c>
      <c r="AU364" s="263" t="s">
        <v>97</v>
      </c>
      <c r="AV364" s="15" t="s">
        <v>153</v>
      </c>
      <c r="AW364" s="15" t="s">
        <v>30</v>
      </c>
      <c r="AX364" s="15" t="s">
        <v>80</v>
      </c>
      <c r="AY364" s="263" t="s">
        <v>145</v>
      </c>
    </row>
    <row r="365" s="2" customFormat="1" ht="24.15" customHeight="1">
      <c r="A365" s="38"/>
      <c r="B365" s="39"/>
      <c r="C365" s="218" t="s">
        <v>213</v>
      </c>
      <c r="D365" s="218" t="s">
        <v>148</v>
      </c>
      <c r="E365" s="219" t="s">
        <v>562</v>
      </c>
      <c r="F365" s="220" t="s">
        <v>563</v>
      </c>
      <c r="G365" s="221" t="s">
        <v>151</v>
      </c>
      <c r="H365" s="222">
        <v>29.890000000000001</v>
      </c>
      <c r="I365" s="223"/>
      <c r="J365" s="224">
        <f>ROUND(I365*H365,2)</f>
        <v>0</v>
      </c>
      <c r="K365" s="220" t="s">
        <v>152</v>
      </c>
      <c r="L365" s="44"/>
      <c r="M365" s="225" t="s">
        <v>1</v>
      </c>
      <c r="N365" s="226" t="s">
        <v>39</v>
      </c>
      <c r="O365" s="91"/>
      <c r="P365" s="227">
        <f>O365*H365</f>
        <v>0</v>
      </c>
      <c r="Q365" s="227">
        <v>0</v>
      </c>
      <c r="R365" s="227">
        <f>Q365*H365</f>
        <v>0</v>
      </c>
      <c r="S365" s="227">
        <v>0</v>
      </c>
      <c r="T365" s="228">
        <f>S365*H365</f>
        <v>0</v>
      </c>
      <c r="U365" s="38"/>
      <c r="V365" s="38"/>
      <c r="W365" s="38"/>
      <c r="X365" s="38"/>
      <c r="Y365" s="38"/>
      <c r="Z365" s="38"/>
      <c r="AA365" s="38"/>
      <c r="AB365" s="38"/>
      <c r="AC365" s="38"/>
      <c r="AD365" s="38"/>
      <c r="AE365" s="38"/>
      <c r="AR365" s="229" t="s">
        <v>193</v>
      </c>
      <c r="AT365" s="229" t="s">
        <v>148</v>
      </c>
      <c r="AU365" s="229" t="s">
        <v>97</v>
      </c>
      <c r="AY365" s="17" t="s">
        <v>145</v>
      </c>
      <c r="BE365" s="230">
        <f>IF(N365="základní",J365,0)</f>
        <v>0</v>
      </c>
      <c r="BF365" s="230">
        <f>IF(N365="snížená",J365,0)</f>
        <v>0</v>
      </c>
      <c r="BG365" s="230">
        <f>IF(N365="zákl. přenesená",J365,0)</f>
        <v>0</v>
      </c>
      <c r="BH365" s="230">
        <f>IF(N365="sníž. přenesená",J365,0)</f>
        <v>0</v>
      </c>
      <c r="BI365" s="230">
        <f>IF(N365="nulová",J365,0)</f>
        <v>0</v>
      </c>
      <c r="BJ365" s="17" t="s">
        <v>97</v>
      </c>
      <c r="BK365" s="230">
        <f>ROUND(I365*H365,2)</f>
        <v>0</v>
      </c>
      <c r="BL365" s="17" t="s">
        <v>193</v>
      </c>
      <c r="BM365" s="229" t="s">
        <v>564</v>
      </c>
    </row>
    <row r="366" s="2" customFormat="1" ht="24.15" customHeight="1">
      <c r="A366" s="38"/>
      <c r="B366" s="39"/>
      <c r="C366" s="218" t="s">
        <v>220</v>
      </c>
      <c r="D366" s="218" t="s">
        <v>148</v>
      </c>
      <c r="E366" s="219" t="s">
        <v>565</v>
      </c>
      <c r="F366" s="220" t="s">
        <v>566</v>
      </c>
      <c r="G366" s="221" t="s">
        <v>151</v>
      </c>
      <c r="H366" s="222">
        <v>7.0199999999999996</v>
      </c>
      <c r="I366" s="223"/>
      <c r="J366" s="224">
        <f>ROUND(I366*H366,2)</f>
        <v>0</v>
      </c>
      <c r="K366" s="220" t="s">
        <v>152</v>
      </c>
      <c r="L366" s="44"/>
      <c r="M366" s="225" t="s">
        <v>1</v>
      </c>
      <c r="N366" s="226" t="s">
        <v>39</v>
      </c>
      <c r="O366" s="91"/>
      <c r="P366" s="227">
        <f>O366*H366</f>
        <v>0</v>
      </c>
      <c r="Q366" s="227">
        <v>0</v>
      </c>
      <c r="R366" s="227">
        <f>Q366*H366</f>
        <v>0</v>
      </c>
      <c r="S366" s="227">
        <v>0</v>
      </c>
      <c r="T366" s="228">
        <f>S366*H366</f>
        <v>0</v>
      </c>
      <c r="U366" s="38"/>
      <c r="V366" s="38"/>
      <c r="W366" s="38"/>
      <c r="X366" s="38"/>
      <c r="Y366" s="38"/>
      <c r="Z366" s="38"/>
      <c r="AA366" s="38"/>
      <c r="AB366" s="38"/>
      <c r="AC366" s="38"/>
      <c r="AD366" s="38"/>
      <c r="AE366" s="38"/>
      <c r="AR366" s="229" t="s">
        <v>193</v>
      </c>
      <c r="AT366" s="229" t="s">
        <v>148</v>
      </c>
      <c r="AU366" s="229" t="s">
        <v>97</v>
      </c>
      <c r="AY366" s="17" t="s">
        <v>145</v>
      </c>
      <c r="BE366" s="230">
        <f>IF(N366="základní",J366,0)</f>
        <v>0</v>
      </c>
      <c r="BF366" s="230">
        <f>IF(N366="snížená",J366,0)</f>
        <v>0</v>
      </c>
      <c r="BG366" s="230">
        <f>IF(N366="zákl. přenesená",J366,0)</f>
        <v>0</v>
      </c>
      <c r="BH366" s="230">
        <f>IF(N366="sníž. přenesená",J366,0)</f>
        <v>0</v>
      </c>
      <c r="BI366" s="230">
        <f>IF(N366="nulová",J366,0)</f>
        <v>0</v>
      </c>
      <c r="BJ366" s="17" t="s">
        <v>97</v>
      </c>
      <c r="BK366" s="230">
        <f>ROUND(I366*H366,2)</f>
        <v>0</v>
      </c>
      <c r="BL366" s="17" t="s">
        <v>193</v>
      </c>
      <c r="BM366" s="229" t="s">
        <v>567</v>
      </c>
    </row>
    <row r="367" s="14" customFormat="1">
      <c r="A367" s="14"/>
      <c r="B367" s="242"/>
      <c r="C367" s="243"/>
      <c r="D367" s="233" t="s">
        <v>154</v>
      </c>
      <c r="E367" s="244" t="s">
        <v>1</v>
      </c>
      <c r="F367" s="245" t="s">
        <v>568</v>
      </c>
      <c r="G367" s="243"/>
      <c r="H367" s="246">
        <v>5.04</v>
      </c>
      <c r="I367" s="247"/>
      <c r="J367" s="243"/>
      <c r="K367" s="243"/>
      <c r="L367" s="248"/>
      <c r="M367" s="249"/>
      <c r="N367" s="250"/>
      <c r="O367" s="250"/>
      <c r="P367" s="250"/>
      <c r="Q367" s="250"/>
      <c r="R367" s="250"/>
      <c r="S367" s="250"/>
      <c r="T367" s="251"/>
      <c r="U367" s="14"/>
      <c r="V367" s="14"/>
      <c r="W367" s="14"/>
      <c r="X367" s="14"/>
      <c r="Y367" s="14"/>
      <c r="Z367" s="14"/>
      <c r="AA367" s="14"/>
      <c r="AB367" s="14"/>
      <c r="AC367" s="14"/>
      <c r="AD367" s="14"/>
      <c r="AE367" s="14"/>
      <c r="AT367" s="252" t="s">
        <v>154</v>
      </c>
      <c r="AU367" s="252" t="s">
        <v>97</v>
      </c>
      <c r="AV367" s="14" t="s">
        <v>97</v>
      </c>
      <c r="AW367" s="14" t="s">
        <v>30</v>
      </c>
      <c r="AX367" s="14" t="s">
        <v>73</v>
      </c>
      <c r="AY367" s="252" t="s">
        <v>145</v>
      </c>
    </row>
    <row r="368" s="14" customFormat="1">
      <c r="A368" s="14"/>
      <c r="B368" s="242"/>
      <c r="C368" s="243"/>
      <c r="D368" s="233" t="s">
        <v>154</v>
      </c>
      <c r="E368" s="244" t="s">
        <v>1</v>
      </c>
      <c r="F368" s="245" t="s">
        <v>569</v>
      </c>
      <c r="G368" s="243"/>
      <c r="H368" s="246">
        <v>1.98</v>
      </c>
      <c r="I368" s="247"/>
      <c r="J368" s="243"/>
      <c r="K368" s="243"/>
      <c r="L368" s="248"/>
      <c r="M368" s="249"/>
      <c r="N368" s="250"/>
      <c r="O368" s="250"/>
      <c r="P368" s="250"/>
      <c r="Q368" s="250"/>
      <c r="R368" s="250"/>
      <c r="S368" s="250"/>
      <c r="T368" s="251"/>
      <c r="U368" s="14"/>
      <c r="V368" s="14"/>
      <c r="W368" s="14"/>
      <c r="X368" s="14"/>
      <c r="Y368" s="14"/>
      <c r="Z368" s="14"/>
      <c r="AA368" s="14"/>
      <c r="AB368" s="14"/>
      <c r="AC368" s="14"/>
      <c r="AD368" s="14"/>
      <c r="AE368" s="14"/>
      <c r="AT368" s="252" t="s">
        <v>154</v>
      </c>
      <c r="AU368" s="252" t="s">
        <v>97</v>
      </c>
      <c r="AV368" s="14" t="s">
        <v>97</v>
      </c>
      <c r="AW368" s="14" t="s">
        <v>30</v>
      </c>
      <c r="AX368" s="14" t="s">
        <v>73</v>
      </c>
      <c r="AY368" s="252" t="s">
        <v>145</v>
      </c>
    </row>
    <row r="369" s="15" customFormat="1">
      <c r="A369" s="15"/>
      <c r="B369" s="253"/>
      <c r="C369" s="254"/>
      <c r="D369" s="233" t="s">
        <v>154</v>
      </c>
      <c r="E369" s="255" t="s">
        <v>1</v>
      </c>
      <c r="F369" s="256" t="s">
        <v>157</v>
      </c>
      <c r="G369" s="254"/>
      <c r="H369" s="257">
        <v>7.0199999999999996</v>
      </c>
      <c r="I369" s="258"/>
      <c r="J369" s="254"/>
      <c r="K369" s="254"/>
      <c r="L369" s="259"/>
      <c r="M369" s="260"/>
      <c r="N369" s="261"/>
      <c r="O369" s="261"/>
      <c r="P369" s="261"/>
      <c r="Q369" s="261"/>
      <c r="R369" s="261"/>
      <c r="S369" s="261"/>
      <c r="T369" s="262"/>
      <c r="U369" s="15"/>
      <c r="V369" s="15"/>
      <c r="W369" s="15"/>
      <c r="X369" s="15"/>
      <c r="Y369" s="15"/>
      <c r="Z369" s="15"/>
      <c r="AA369" s="15"/>
      <c r="AB369" s="15"/>
      <c r="AC369" s="15"/>
      <c r="AD369" s="15"/>
      <c r="AE369" s="15"/>
      <c r="AT369" s="263" t="s">
        <v>154</v>
      </c>
      <c r="AU369" s="263" t="s">
        <v>97</v>
      </c>
      <c r="AV369" s="15" t="s">
        <v>153</v>
      </c>
      <c r="AW369" s="15" t="s">
        <v>30</v>
      </c>
      <c r="AX369" s="15" t="s">
        <v>80</v>
      </c>
      <c r="AY369" s="263" t="s">
        <v>145</v>
      </c>
    </row>
    <row r="370" s="2" customFormat="1" ht="24.15" customHeight="1">
      <c r="A370" s="38"/>
      <c r="B370" s="39"/>
      <c r="C370" s="218" t="s">
        <v>570</v>
      </c>
      <c r="D370" s="218" t="s">
        <v>148</v>
      </c>
      <c r="E370" s="219" t="s">
        <v>571</v>
      </c>
      <c r="F370" s="220" t="s">
        <v>572</v>
      </c>
      <c r="G370" s="221" t="s">
        <v>421</v>
      </c>
      <c r="H370" s="222">
        <v>8.4000000000000004</v>
      </c>
      <c r="I370" s="223"/>
      <c r="J370" s="224">
        <f>ROUND(I370*H370,2)</f>
        <v>0</v>
      </c>
      <c r="K370" s="220" t="s">
        <v>152</v>
      </c>
      <c r="L370" s="44"/>
      <c r="M370" s="225" t="s">
        <v>1</v>
      </c>
      <c r="N370" s="226" t="s">
        <v>39</v>
      </c>
      <c r="O370" s="91"/>
      <c r="P370" s="227">
        <f>O370*H370</f>
        <v>0</v>
      </c>
      <c r="Q370" s="227">
        <v>0</v>
      </c>
      <c r="R370" s="227">
        <f>Q370*H370</f>
        <v>0</v>
      </c>
      <c r="S370" s="227">
        <v>0</v>
      </c>
      <c r="T370" s="228">
        <f>S370*H370</f>
        <v>0</v>
      </c>
      <c r="U370" s="38"/>
      <c r="V370" s="38"/>
      <c r="W370" s="38"/>
      <c r="X370" s="38"/>
      <c r="Y370" s="38"/>
      <c r="Z370" s="38"/>
      <c r="AA370" s="38"/>
      <c r="AB370" s="38"/>
      <c r="AC370" s="38"/>
      <c r="AD370" s="38"/>
      <c r="AE370" s="38"/>
      <c r="AR370" s="229" t="s">
        <v>193</v>
      </c>
      <c r="AT370" s="229" t="s">
        <v>148</v>
      </c>
      <c r="AU370" s="229" t="s">
        <v>97</v>
      </c>
      <c r="AY370" s="17" t="s">
        <v>145</v>
      </c>
      <c r="BE370" s="230">
        <f>IF(N370="základní",J370,0)</f>
        <v>0</v>
      </c>
      <c r="BF370" s="230">
        <f>IF(N370="snížená",J370,0)</f>
        <v>0</v>
      </c>
      <c r="BG370" s="230">
        <f>IF(N370="zákl. přenesená",J370,0)</f>
        <v>0</v>
      </c>
      <c r="BH370" s="230">
        <f>IF(N370="sníž. přenesená",J370,0)</f>
        <v>0</v>
      </c>
      <c r="BI370" s="230">
        <f>IF(N370="nulová",J370,0)</f>
        <v>0</v>
      </c>
      <c r="BJ370" s="17" t="s">
        <v>97</v>
      </c>
      <c r="BK370" s="230">
        <f>ROUND(I370*H370,2)</f>
        <v>0</v>
      </c>
      <c r="BL370" s="17" t="s">
        <v>193</v>
      </c>
      <c r="BM370" s="229" t="s">
        <v>573</v>
      </c>
    </row>
    <row r="371" s="14" customFormat="1">
      <c r="A371" s="14"/>
      <c r="B371" s="242"/>
      <c r="C371" s="243"/>
      <c r="D371" s="233" t="s">
        <v>154</v>
      </c>
      <c r="E371" s="244" t="s">
        <v>1</v>
      </c>
      <c r="F371" s="245" t="s">
        <v>574</v>
      </c>
      <c r="G371" s="243"/>
      <c r="H371" s="246">
        <v>6</v>
      </c>
      <c r="I371" s="247"/>
      <c r="J371" s="243"/>
      <c r="K371" s="243"/>
      <c r="L371" s="248"/>
      <c r="M371" s="249"/>
      <c r="N371" s="250"/>
      <c r="O371" s="250"/>
      <c r="P371" s="250"/>
      <c r="Q371" s="250"/>
      <c r="R371" s="250"/>
      <c r="S371" s="250"/>
      <c r="T371" s="251"/>
      <c r="U371" s="14"/>
      <c r="V371" s="14"/>
      <c r="W371" s="14"/>
      <c r="X371" s="14"/>
      <c r="Y371" s="14"/>
      <c r="Z371" s="14"/>
      <c r="AA371" s="14"/>
      <c r="AB371" s="14"/>
      <c r="AC371" s="14"/>
      <c r="AD371" s="14"/>
      <c r="AE371" s="14"/>
      <c r="AT371" s="252" t="s">
        <v>154</v>
      </c>
      <c r="AU371" s="252" t="s">
        <v>97</v>
      </c>
      <c r="AV371" s="14" t="s">
        <v>97</v>
      </c>
      <c r="AW371" s="14" t="s">
        <v>30</v>
      </c>
      <c r="AX371" s="14" t="s">
        <v>73</v>
      </c>
      <c r="AY371" s="252" t="s">
        <v>145</v>
      </c>
    </row>
    <row r="372" s="14" customFormat="1">
      <c r="A372" s="14"/>
      <c r="B372" s="242"/>
      <c r="C372" s="243"/>
      <c r="D372" s="233" t="s">
        <v>154</v>
      </c>
      <c r="E372" s="244" t="s">
        <v>1</v>
      </c>
      <c r="F372" s="245" t="s">
        <v>575</v>
      </c>
      <c r="G372" s="243"/>
      <c r="H372" s="246">
        <v>2.3999999999999999</v>
      </c>
      <c r="I372" s="247"/>
      <c r="J372" s="243"/>
      <c r="K372" s="243"/>
      <c r="L372" s="248"/>
      <c r="M372" s="249"/>
      <c r="N372" s="250"/>
      <c r="O372" s="250"/>
      <c r="P372" s="250"/>
      <c r="Q372" s="250"/>
      <c r="R372" s="250"/>
      <c r="S372" s="250"/>
      <c r="T372" s="251"/>
      <c r="U372" s="14"/>
      <c r="V372" s="14"/>
      <c r="W372" s="14"/>
      <c r="X372" s="14"/>
      <c r="Y372" s="14"/>
      <c r="Z372" s="14"/>
      <c r="AA372" s="14"/>
      <c r="AB372" s="14"/>
      <c r="AC372" s="14"/>
      <c r="AD372" s="14"/>
      <c r="AE372" s="14"/>
      <c r="AT372" s="252" t="s">
        <v>154</v>
      </c>
      <c r="AU372" s="252" t="s">
        <v>97</v>
      </c>
      <c r="AV372" s="14" t="s">
        <v>97</v>
      </c>
      <c r="AW372" s="14" t="s">
        <v>30</v>
      </c>
      <c r="AX372" s="14" t="s">
        <v>73</v>
      </c>
      <c r="AY372" s="252" t="s">
        <v>145</v>
      </c>
    </row>
    <row r="373" s="15" customFormat="1">
      <c r="A373" s="15"/>
      <c r="B373" s="253"/>
      <c r="C373" s="254"/>
      <c r="D373" s="233" t="s">
        <v>154</v>
      </c>
      <c r="E373" s="255" t="s">
        <v>1</v>
      </c>
      <c r="F373" s="256" t="s">
        <v>157</v>
      </c>
      <c r="G373" s="254"/>
      <c r="H373" s="257">
        <v>8.4000000000000004</v>
      </c>
      <c r="I373" s="258"/>
      <c r="J373" s="254"/>
      <c r="K373" s="254"/>
      <c r="L373" s="259"/>
      <c r="M373" s="260"/>
      <c r="N373" s="261"/>
      <c r="O373" s="261"/>
      <c r="P373" s="261"/>
      <c r="Q373" s="261"/>
      <c r="R373" s="261"/>
      <c r="S373" s="261"/>
      <c r="T373" s="262"/>
      <c r="U373" s="15"/>
      <c r="V373" s="15"/>
      <c r="W373" s="15"/>
      <c r="X373" s="15"/>
      <c r="Y373" s="15"/>
      <c r="Z373" s="15"/>
      <c r="AA373" s="15"/>
      <c r="AB373" s="15"/>
      <c r="AC373" s="15"/>
      <c r="AD373" s="15"/>
      <c r="AE373" s="15"/>
      <c r="AT373" s="263" t="s">
        <v>154</v>
      </c>
      <c r="AU373" s="263" t="s">
        <v>97</v>
      </c>
      <c r="AV373" s="15" t="s">
        <v>153</v>
      </c>
      <c r="AW373" s="15" t="s">
        <v>30</v>
      </c>
      <c r="AX373" s="15" t="s">
        <v>80</v>
      </c>
      <c r="AY373" s="263" t="s">
        <v>145</v>
      </c>
    </row>
    <row r="374" s="2" customFormat="1" ht="33" customHeight="1">
      <c r="A374" s="38"/>
      <c r="B374" s="39"/>
      <c r="C374" s="218" t="s">
        <v>358</v>
      </c>
      <c r="D374" s="218" t="s">
        <v>148</v>
      </c>
      <c r="E374" s="219" t="s">
        <v>576</v>
      </c>
      <c r="F374" s="220" t="s">
        <v>577</v>
      </c>
      <c r="G374" s="221" t="s">
        <v>151</v>
      </c>
      <c r="H374" s="222">
        <v>8.9670000000000005</v>
      </c>
      <c r="I374" s="223"/>
      <c r="J374" s="224">
        <f>ROUND(I374*H374,2)</f>
        <v>0</v>
      </c>
      <c r="K374" s="220" t="s">
        <v>152</v>
      </c>
      <c r="L374" s="44"/>
      <c r="M374" s="225" t="s">
        <v>1</v>
      </c>
      <c r="N374" s="226" t="s">
        <v>39</v>
      </c>
      <c r="O374" s="91"/>
      <c r="P374" s="227">
        <f>O374*H374</f>
        <v>0</v>
      </c>
      <c r="Q374" s="227">
        <v>0</v>
      </c>
      <c r="R374" s="227">
        <f>Q374*H374</f>
        <v>0</v>
      </c>
      <c r="S374" s="227">
        <v>0</v>
      </c>
      <c r="T374" s="228">
        <f>S374*H374</f>
        <v>0</v>
      </c>
      <c r="U374" s="38"/>
      <c r="V374" s="38"/>
      <c r="W374" s="38"/>
      <c r="X374" s="38"/>
      <c r="Y374" s="38"/>
      <c r="Z374" s="38"/>
      <c r="AA374" s="38"/>
      <c r="AB374" s="38"/>
      <c r="AC374" s="38"/>
      <c r="AD374" s="38"/>
      <c r="AE374" s="38"/>
      <c r="AR374" s="229" t="s">
        <v>193</v>
      </c>
      <c r="AT374" s="229" t="s">
        <v>148</v>
      </c>
      <c r="AU374" s="229" t="s">
        <v>97</v>
      </c>
      <c r="AY374" s="17" t="s">
        <v>145</v>
      </c>
      <c r="BE374" s="230">
        <f>IF(N374="základní",J374,0)</f>
        <v>0</v>
      </c>
      <c r="BF374" s="230">
        <f>IF(N374="snížená",J374,0)</f>
        <v>0</v>
      </c>
      <c r="BG374" s="230">
        <f>IF(N374="zákl. přenesená",J374,0)</f>
        <v>0</v>
      </c>
      <c r="BH374" s="230">
        <f>IF(N374="sníž. přenesená",J374,0)</f>
        <v>0</v>
      </c>
      <c r="BI374" s="230">
        <f>IF(N374="nulová",J374,0)</f>
        <v>0</v>
      </c>
      <c r="BJ374" s="17" t="s">
        <v>97</v>
      </c>
      <c r="BK374" s="230">
        <f>ROUND(I374*H374,2)</f>
        <v>0</v>
      </c>
      <c r="BL374" s="17" t="s">
        <v>193</v>
      </c>
      <c r="BM374" s="229" t="s">
        <v>578</v>
      </c>
    </row>
    <row r="375" s="14" customFormat="1">
      <c r="A375" s="14"/>
      <c r="B375" s="242"/>
      <c r="C375" s="243"/>
      <c r="D375" s="233" t="s">
        <v>154</v>
      </c>
      <c r="E375" s="244" t="s">
        <v>1</v>
      </c>
      <c r="F375" s="245" t="s">
        <v>579</v>
      </c>
      <c r="G375" s="243"/>
      <c r="H375" s="246">
        <v>8.9670000000000005</v>
      </c>
      <c r="I375" s="247"/>
      <c r="J375" s="243"/>
      <c r="K375" s="243"/>
      <c r="L375" s="248"/>
      <c r="M375" s="249"/>
      <c r="N375" s="250"/>
      <c r="O375" s="250"/>
      <c r="P375" s="250"/>
      <c r="Q375" s="250"/>
      <c r="R375" s="250"/>
      <c r="S375" s="250"/>
      <c r="T375" s="251"/>
      <c r="U375" s="14"/>
      <c r="V375" s="14"/>
      <c r="W375" s="14"/>
      <c r="X375" s="14"/>
      <c r="Y375" s="14"/>
      <c r="Z375" s="14"/>
      <c r="AA375" s="14"/>
      <c r="AB375" s="14"/>
      <c r="AC375" s="14"/>
      <c r="AD375" s="14"/>
      <c r="AE375" s="14"/>
      <c r="AT375" s="252" t="s">
        <v>154</v>
      </c>
      <c r="AU375" s="252" t="s">
        <v>97</v>
      </c>
      <c r="AV375" s="14" t="s">
        <v>97</v>
      </c>
      <c r="AW375" s="14" t="s">
        <v>30</v>
      </c>
      <c r="AX375" s="14" t="s">
        <v>73</v>
      </c>
      <c r="AY375" s="252" t="s">
        <v>145</v>
      </c>
    </row>
    <row r="376" s="15" customFormat="1">
      <c r="A376" s="15"/>
      <c r="B376" s="253"/>
      <c r="C376" s="254"/>
      <c r="D376" s="233" t="s">
        <v>154</v>
      </c>
      <c r="E376" s="255" t="s">
        <v>1</v>
      </c>
      <c r="F376" s="256" t="s">
        <v>157</v>
      </c>
      <c r="G376" s="254"/>
      <c r="H376" s="257">
        <v>8.9670000000000005</v>
      </c>
      <c r="I376" s="258"/>
      <c r="J376" s="254"/>
      <c r="K376" s="254"/>
      <c r="L376" s="259"/>
      <c r="M376" s="260"/>
      <c r="N376" s="261"/>
      <c r="O376" s="261"/>
      <c r="P376" s="261"/>
      <c r="Q376" s="261"/>
      <c r="R376" s="261"/>
      <c r="S376" s="261"/>
      <c r="T376" s="262"/>
      <c r="U376" s="15"/>
      <c r="V376" s="15"/>
      <c r="W376" s="15"/>
      <c r="X376" s="15"/>
      <c r="Y376" s="15"/>
      <c r="Z376" s="15"/>
      <c r="AA376" s="15"/>
      <c r="AB376" s="15"/>
      <c r="AC376" s="15"/>
      <c r="AD376" s="15"/>
      <c r="AE376" s="15"/>
      <c r="AT376" s="263" t="s">
        <v>154</v>
      </c>
      <c r="AU376" s="263" t="s">
        <v>97</v>
      </c>
      <c r="AV376" s="15" t="s">
        <v>153</v>
      </c>
      <c r="AW376" s="15" t="s">
        <v>30</v>
      </c>
      <c r="AX376" s="15" t="s">
        <v>80</v>
      </c>
      <c r="AY376" s="263" t="s">
        <v>145</v>
      </c>
    </row>
    <row r="377" s="2" customFormat="1" ht="24.15" customHeight="1">
      <c r="A377" s="38"/>
      <c r="B377" s="39"/>
      <c r="C377" s="218" t="s">
        <v>580</v>
      </c>
      <c r="D377" s="218" t="s">
        <v>148</v>
      </c>
      <c r="E377" s="219" t="s">
        <v>581</v>
      </c>
      <c r="F377" s="220" t="s">
        <v>582</v>
      </c>
      <c r="G377" s="221" t="s">
        <v>151</v>
      </c>
      <c r="H377" s="222">
        <v>10.704000000000001</v>
      </c>
      <c r="I377" s="223"/>
      <c r="J377" s="224">
        <f>ROUND(I377*H377,2)</f>
        <v>0</v>
      </c>
      <c r="K377" s="220" t="s">
        <v>152</v>
      </c>
      <c r="L377" s="44"/>
      <c r="M377" s="225" t="s">
        <v>1</v>
      </c>
      <c r="N377" s="226" t="s">
        <v>39</v>
      </c>
      <c r="O377" s="91"/>
      <c r="P377" s="227">
        <f>O377*H377</f>
        <v>0</v>
      </c>
      <c r="Q377" s="227">
        <v>0</v>
      </c>
      <c r="R377" s="227">
        <f>Q377*H377</f>
        <v>0</v>
      </c>
      <c r="S377" s="227">
        <v>0</v>
      </c>
      <c r="T377" s="228">
        <f>S377*H377</f>
        <v>0</v>
      </c>
      <c r="U377" s="38"/>
      <c r="V377" s="38"/>
      <c r="W377" s="38"/>
      <c r="X377" s="38"/>
      <c r="Y377" s="38"/>
      <c r="Z377" s="38"/>
      <c r="AA377" s="38"/>
      <c r="AB377" s="38"/>
      <c r="AC377" s="38"/>
      <c r="AD377" s="38"/>
      <c r="AE377" s="38"/>
      <c r="AR377" s="229" t="s">
        <v>193</v>
      </c>
      <c r="AT377" s="229" t="s">
        <v>148</v>
      </c>
      <c r="AU377" s="229" t="s">
        <v>97</v>
      </c>
      <c r="AY377" s="17" t="s">
        <v>145</v>
      </c>
      <c r="BE377" s="230">
        <f>IF(N377="základní",J377,0)</f>
        <v>0</v>
      </c>
      <c r="BF377" s="230">
        <f>IF(N377="snížená",J377,0)</f>
        <v>0</v>
      </c>
      <c r="BG377" s="230">
        <f>IF(N377="zákl. přenesená",J377,0)</f>
        <v>0</v>
      </c>
      <c r="BH377" s="230">
        <f>IF(N377="sníž. přenesená",J377,0)</f>
        <v>0</v>
      </c>
      <c r="BI377" s="230">
        <f>IF(N377="nulová",J377,0)</f>
        <v>0</v>
      </c>
      <c r="BJ377" s="17" t="s">
        <v>97</v>
      </c>
      <c r="BK377" s="230">
        <f>ROUND(I377*H377,2)</f>
        <v>0</v>
      </c>
      <c r="BL377" s="17" t="s">
        <v>193</v>
      </c>
      <c r="BM377" s="229" t="s">
        <v>583</v>
      </c>
    </row>
    <row r="378" s="14" customFormat="1">
      <c r="A378" s="14"/>
      <c r="B378" s="242"/>
      <c r="C378" s="243"/>
      <c r="D378" s="233" t="s">
        <v>154</v>
      </c>
      <c r="E378" s="244" t="s">
        <v>1</v>
      </c>
      <c r="F378" s="245" t="s">
        <v>584</v>
      </c>
      <c r="G378" s="243"/>
      <c r="H378" s="246">
        <v>9.5039999999999996</v>
      </c>
      <c r="I378" s="247"/>
      <c r="J378" s="243"/>
      <c r="K378" s="243"/>
      <c r="L378" s="248"/>
      <c r="M378" s="249"/>
      <c r="N378" s="250"/>
      <c r="O378" s="250"/>
      <c r="P378" s="250"/>
      <c r="Q378" s="250"/>
      <c r="R378" s="250"/>
      <c r="S378" s="250"/>
      <c r="T378" s="251"/>
      <c r="U378" s="14"/>
      <c r="V378" s="14"/>
      <c r="W378" s="14"/>
      <c r="X378" s="14"/>
      <c r="Y378" s="14"/>
      <c r="Z378" s="14"/>
      <c r="AA378" s="14"/>
      <c r="AB378" s="14"/>
      <c r="AC378" s="14"/>
      <c r="AD378" s="14"/>
      <c r="AE378" s="14"/>
      <c r="AT378" s="252" t="s">
        <v>154</v>
      </c>
      <c r="AU378" s="252" t="s">
        <v>97</v>
      </c>
      <c r="AV378" s="14" t="s">
        <v>97</v>
      </c>
      <c r="AW378" s="14" t="s">
        <v>30</v>
      </c>
      <c r="AX378" s="14" t="s">
        <v>73</v>
      </c>
      <c r="AY378" s="252" t="s">
        <v>145</v>
      </c>
    </row>
    <row r="379" s="14" customFormat="1">
      <c r="A379" s="14"/>
      <c r="B379" s="242"/>
      <c r="C379" s="243"/>
      <c r="D379" s="233" t="s">
        <v>154</v>
      </c>
      <c r="E379" s="244" t="s">
        <v>1</v>
      </c>
      <c r="F379" s="245" t="s">
        <v>585</v>
      </c>
      <c r="G379" s="243"/>
      <c r="H379" s="246">
        <v>1.2</v>
      </c>
      <c r="I379" s="247"/>
      <c r="J379" s="243"/>
      <c r="K379" s="243"/>
      <c r="L379" s="248"/>
      <c r="M379" s="249"/>
      <c r="N379" s="250"/>
      <c r="O379" s="250"/>
      <c r="P379" s="250"/>
      <c r="Q379" s="250"/>
      <c r="R379" s="250"/>
      <c r="S379" s="250"/>
      <c r="T379" s="251"/>
      <c r="U379" s="14"/>
      <c r="V379" s="14"/>
      <c r="W379" s="14"/>
      <c r="X379" s="14"/>
      <c r="Y379" s="14"/>
      <c r="Z379" s="14"/>
      <c r="AA379" s="14"/>
      <c r="AB379" s="14"/>
      <c r="AC379" s="14"/>
      <c r="AD379" s="14"/>
      <c r="AE379" s="14"/>
      <c r="AT379" s="252" t="s">
        <v>154</v>
      </c>
      <c r="AU379" s="252" t="s">
        <v>97</v>
      </c>
      <c r="AV379" s="14" t="s">
        <v>97</v>
      </c>
      <c r="AW379" s="14" t="s">
        <v>30</v>
      </c>
      <c r="AX379" s="14" t="s">
        <v>73</v>
      </c>
      <c r="AY379" s="252" t="s">
        <v>145</v>
      </c>
    </row>
    <row r="380" s="15" customFormat="1">
      <c r="A380" s="15"/>
      <c r="B380" s="253"/>
      <c r="C380" s="254"/>
      <c r="D380" s="233" t="s">
        <v>154</v>
      </c>
      <c r="E380" s="255" t="s">
        <v>1</v>
      </c>
      <c r="F380" s="256" t="s">
        <v>157</v>
      </c>
      <c r="G380" s="254"/>
      <c r="H380" s="257">
        <v>10.703999999999999</v>
      </c>
      <c r="I380" s="258"/>
      <c r="J380" s="254"/>
      <c r="K380" s="254"/>
      <c r="L380" s="259"/>
      <c r="M380" s="260"/>
      <c r="N380" s="261"/>
      <c r="O380" s="261"/>
      <c r="P380" s="261"/>
      <c r="Q380" s="261"/>
      <c r="R380" s="261"/>
      <c r="S380" s="261"/>
      <c r="T380" s="262"/>
      <c r="U380" s="15"/>
      <c r="V380" s="15"/>
      <c r="W380" s="15"/>
      <c r="X380" s="15"/>
      <c r="Y380" s="15"/>
      <c r="Z380" s="15"/>
      <c r="AA380" s="15"/>
      <c r="AB380" s="15"/>
      <c r="AC380" s="15"/>
      <c r="AD380" s="15"/>
      <c r="AE380" s="15"/>
      <c r="AT380" s="263" t="s">
        <v>154</v>
      </c>
      <c r="AU380" s="263" t="s">
        <v>97</v>
      </c>
      <c r="AV380" s="15" t="s">
        <v>153</v>
      </c>
      <c r="AW380" s="15" t="s">
        <v>30</v>
      </c>
      <c r="AX380" s="15" t="s">
        <v>80</v>
      </c>
      <c r="AY380" s="263" t="s">
        <v>145</v>
      </c>
    </row>
    <row r="381" s="2" customFormat="1" ht="37.8" customHeight="1">
      <c r="A381" s="38"/>
      <c r="B381" s="39"/>
      <c r="C381" s="218" t="s">
        <v>361</v>
      </c>
      <c r="D381" s="218" t="s">
        <v>148</v>
      </c>
      <c r="E381" s="219" t="s">
        <v>586</v>
      </c>
      <c r="F381" s="220" t="s">
        <v>587</v>
      </c>
      <c r="G381" s="221" t="s">
        <v>151</v>
      </c>
      <c r="H381" s="222">
        <v>29.890999999999998</v>
      </c>
      <c r="I381" s="223"/>
      <c r="J381" s="224">
        <f>ROUND(I381*H381,2)</f>
        <v>0</v>
      </c>
      <c r="K381" s="220" t="s">
        <v>152</v>
      </c>
      <c r="L381" s="44"/>
      <c r="M381" s="225" t="s">
        <v>1</v>
      </c>
      <c r="N381" s="226" t="s">
        <v>39</v>
      </c>
      <c r="O381" s="91"/>
      <c r="P381" s="227">
        <f>O381*H381</f>
        <v>0</v>
      </c>
      <c r="Q381" s="227">
        <v>0</v>
      </c>
      <c r="R381" s="227">
        <f>Q381*H381</f>
        <v>0</v>
      </c>
      <c r="S381" s="227">
        <v>0</v>
      </c>
      <c r="T381" s="228">
        <f>S381*H381</f>
        <v>0</v>
      </c>
      <c r="U381" s="38"/>
      <c r="V381" s="38"/>
      <c r="W381" s="38"/>
      <c r="X381" s="38"/>
      <c r="Y381" s="38"/>
      <c r="Z381" s="38"/>
      <c r="AA381" s="38"/>
      <c r="AB381" s="38"/>
      <c r="AC381" s="38"/>
      <c r="AD381" s="38"/>
      <c r="AE381" s="38"/>
      <c r="AR381" s="229" t="s">
        <v>193</v>
      </c>
      <c r="AT381" s="229" t="s">
        <v>148</v>
      </c>
      <c r="AU381" s="229" t="s">
        <v>97</v>
      </c>
      <c r="AY381" s="17" t="s">
        <v>145</v>
      </c>
      <c r="BE381" s="230">
        <f>IF(N381="základní",J381,0)</f>
        <v>0</v>
      </c>
      <c r="BF381" s="230">
        <f>IF(N381="snížená",J381,0)</f>
        <v>0</v>
      </c>
      <c r="BG381" s="230">
        <f>IF(N381="zákl. přenesená",J381,0)</f>
        <v>0</v>
      </c>
      <c r="BH381" s="230">
        <f>IF(N381="sníž. přenesená",J381,0)</f>
        <v>0</v>
      </c>
      <c r="BI381" s="230">
        <f>IF(N381="nulová",J381,0)</f>
        <v>0</v>
      </c>
      <c r="BJ381" s="17" t="s">
        <v>97</v>
      </c>
      <c r="BK381" s="230">
        <f>ROUND(I381*H381,2)</f>
        <v>0</v>
      </c>
      <c r="BL381" s="17" t="s">
        <v>193</v>
      </c>
      <c r="BM381" s="229" t="s">
        <v>588</v>
      </c>
    </row>
    <row r="382" s="2" customFormat="1" ht="33" customHeight="1">
      <c r="A382" s="38"/>
      <c r="B382" s="39"/>
      <c r="C382" s="264" t="s">
        <v>589</v>
      </c>
      <c r="D382" s="264" t="s">
        <v>184</v>
      </c>
      <c r="E382" s="265" t="s">
        <v>590</v>
      </c>
      <c r="F382" s="266" t="s">
        <v>591</v>
      </c>
      <c r="G382" s="267" t="s">
        <v>151</v>
      </c>
      <c r="H382" s="268">
        <v>32.880000000000003</v>
      </c>
      <c r="I382" s="269"/>
      <c r="J382" s="270">
        <f>ROUND(I382*H382,2)</f>
        <v>0</v>
      </c>
      <c r="K382" s="266" t="s">
        <v>152</v>
      </c>
      <c r="L382" s="271"/>
      <c r="M382" s="272" t="s">
        <v>1</v>
      </c>
      <c r="N382" s="273" t="s">
        <v>39</v>
      </c>
      <c r="O382" s="91"/>
      <c r="P382" s="227">
        <f>O382*H382</f>
        <v>0</v>
      </c>
      <c r="Q382" s="227">
        <v>0</v>
      </c>
      <c r="R382" s="227">
        <f>Q382*H382</f>
        <v>0</v>
      </c>
      <c r="S382" s="227">
        <v>0</v>
      </c>
      <c r="T382" s="228">
        <f>S382*H382</f>
        <v>0</v>
      </c>
      <c r="U382" s="38"/>
      <c r="V382" s="38"/>
      <c r="W382" s="38"/>
      <c r="X382" s="38"/>
      <c r="Y382" s="38"/>
      <c r="Z382" s="38"/>
      <c r="AA382" s="38"/>
      <c r="AB382" s="38"/>
      <c r="AC382" s="38"/>
      <c r="AD382" s="38"/>
      <c r="AE382" s="38"/>
      <c r="AR382" s="229" t="s">
        <v>239</v>
      </c>
      <c r="AT382" s="229" t="s">
        <v>184</v>
      </c>
      <c r="AU382" s="229" t="s">
        <v>97</v>
      </c>
      <c r="AY382" s="17" t="s">
        <v>145</v>
      </c>
      <c r="BE382" s="230">
        <f>IF(N382="základní",J382,0)</f>
        <v>0</v>
      </c>
      <c r="BF382" s="230">
        <f>IF(N382="snížená",J382,0)</f>
        <v>0</v>
      </c>
      <c r="BG382" s="230">
        <f>IF(N382="zákl. přenesená",J382,0)</f>
        <v>0</v>
      </c>
      <c r="BH382" s="230">
        <f>IF(N382="sníž. přenesená",J382,0)</f>
        <v>0</v>
      </c>
      <c r="BI382" s="230">
        <f>IF(N382="nulová",J382,0)</f>
        <v>0</v>
      </c>
      <c r="BJ382" s="17" t="s">
        <v>97</v>
      </c>
      <c r="BK382" s="230">
        <f>ROUND(I382*H382,2)</f>
        <v>0</v>
      </c>
      <c r="BL382" s="17" t="s">
        <v>193</v>
      </c>
      <c r="BM382" s="229" t="s">
        <v>592</v>
      </c>
    </row>
    <row r="383" s="14" customFormat="1">
      <c r="A383" s="14"/>
      <c r="B383" s="242"/>
      <c r="C383" s="243"/>
      <c r="D383" s="233" t="s">
        <v>154</v>
      </c>
      <c r="E383" s="244" t="s">
        <v>1</v>
      </c>
      <c r="F383" s="245" t="s">
        <v>593</v>
      </c>
      <c r="G383" s="243"/>
      <c r="H383" s="246">
        <v>32.880000000000003</v>
      </c>
      <c r="I383" s="247"/>
      <c r="J383" s="243"/>
      <c r="K383" s="243"/>
      <c r="L383" s="248"/>
      <c r="M383" s="249"/>
      <c r="N383" s="250"/>
      <c r="O383" s="250"/>
      <c r="P383" s="250"/>
      <c r="Q383" s="250"/>
      <c r="R383" s="250"/>
      <c r="S383" s="250"/>
      <c r="T383" s="251"/>
      <c r="U383" s="14"/>
      <c r="V383" s="14"/>
      <c r="W383" s="14"/>
      <c r="X383" s="14"/>
      <c r="Y383" s="14"/>
      <c r="Z383" s="14"/>
      <c r="AA383" s="14"/>
      <c r="AB383" s="14"/>
      <c r="AC383" s="14"/>
      <c r="AD383" s="14"/>
      <c r="AE383" s="14"/>
      <c r="AT383" s="252" t="s">
        <v>154</v>
      </c>
      <c r="AU383" s="252" t="s">
        <v>97</v>
      </c>
      <c r="AV383" s="14" t="s">
        <v>97</v>
      </c>
      <c r="AW383" s="14" t="s">
        <v>30</v>
      </c>
      <c r="AX383" s="14" t="s">
        <v>73</v>
      </c>
      <c r="AY383" s="252" t="s">
        <v>145</v>
      </c>
    </row>
    <row r="384" s="15" customFormat="1">
      <c r="A384" s="15"/>
      <c r="B384" s="253"/>
      <c r="C384" s="254"/>
      <c r="D384" s="233" t="s">
        <v>154</v>
      </c>
      <c r="E384" s="255" t="s">
        <v>1</v>
      </c>
      <c r="F384" s="256" t="s">
        <v>157</v>
      </c>
      <c r="G384" s="254"/>
      <c r="H384" s="257">
        <v>32.880000000000003</v>
      </c>
      <c r="I384" s="258"/>
      <c r="J384" s="254"/>
      <c r="K384" s="254"/>
      <c r="L384" s="259"/>
      <c r="M384" s="260"/>
      <c r="N384" s="261"/>
      <c r="O384" s="261"/>
      <c r="P384" s="261"/>
      <c r="Q384" s="261"/>
      <c r="R384" s="261"/>
      <c r="S384" s="261"/>
      <c r="T384" s="262"/>
      <c r="U384" s="15"/>
      <c r="V384" s="15"/>
      <c r="W384" s="15"/>
      <c r="X384" s="15"/>
      <c r="Y384" s="15"/>
      <c r="Z384" s="15"/>
      <c r="AA384" s="15"/>
      <c r="AB384" s="15"/>
      <c r="AC384" s="15"/>
      <c r="AD384" s="15"/>
      <c r="AE384" s="15"/>
      <c r="AT384" s="263" t="s">
        <v>154</v>
      </c>
      <c r="AU384" s="263" t="s">
        <v>97</v>
      </c>
      <c r="AV384" s="15" t="s">
        <v>153</v>
      </c>
      <c r="AW384" s="15" t="s">
        <v>30</v>
      </c>
      <c r="AX384" s="15" t="s">
        <v>80</v>
      </c>
      <c r="AY384" s="263" t="s">
        <v>145</v>
      </c>
    </row>
    <row r="385" s="2" customFormat="1" ht="33" customHeight="1">
      <c r="A385" s="38"/>
      <c r="B385" s="39"/>
      <c r="C385" s="218" t="s">
        <v>365</v>
      </c>
      <c r="D385" s="218" t="s">
        <v>148</v>
      </c>
      <c r="E385" s="219" t="s">
        <v>594</v>
      </c>
      <c r="F385" s="220" t="s">
        <v>595</v>
      </c>
      <c r="G385" s="221" t="s">
        <v>421</v>
      </c>
      <c r="H385" s="222">
        <v>10</v>
      </c>
      <c r="I385" s="223"/>
      <c r="J385" s="224">
        <f>ROUND(I385*H385,2)</f>
        <v>0</v>
      </c>
      <c r="K385" s="220" t="s">
        <v>152</v>
      </c>
      <c r="L385" s="44"/>
      <c r="M385" s="225" t="s">
        <v>1</v>
      </c>
      <c r="N385" s="226" t="s">
        <v>39</v>
      </c>
      <c r="O385" s="91"/>
      <c r="P385" s="227">
        <f>O385*H385</f>
        <v>0</v>
      </c>
      <c r="Q385" s="227">
        <v>0</v>
      </c>
      <c r="R385" s="227">
        <f>Q385*H385</f>
        <v>0</v>
      </c>
      <c r="S385" s="227">
        <v>0</v>
      </c>
      <c r="T385" s="228">
        <f>S385*H385</f>
        <v>0</v>
      </c>
      <c r="U385" s="38"/>
      <c r="V385" s="38"/>
      <c r="W385" s="38"/>
      <c r="X385" s="38"/>
      <c r="Y385" s="38"/>
      <c r="Z385" s="38"/>
      <c r="AA385" s="38"/>
      <c r="AB385" s="38"/>
      <c r="AC385" s="38"/>
      <c r="AD385" s="38"/>
      <c r="AE385" s="38"/>
      <c r="AR385" s="229" t="s">
        <v>193</v>
      </c>
      <c r="AT385" s="229" t="s">
        <v>148</v>
      </c>
      <c r="AU385" s="229" t="s">
        <v>97</v>
      </c>
      <c r="AY385" s="17" t="s">
        <v>145</v>
      </c>
      <c r="BE385" s="230">
        <f>IF(N385="základní",J385,0)</f>
        <v>0</v>
      </c>
      <c r="BF385" s="230">
        <f>IF(N385="snížená",J385,0)</f>
        <v>0</v>
      </c>
      <c r="BG385" s="230">
        <f>IF(N385="zákl. přenesená",J385,0)</f>
        <v>0</v>
      </c>
      <c r="BH385" s="230">
        <f>IF(N385="sníž. přenesená",J385,0)</f>
        <v>0</v>
      </c>
      <c r="BI385" s="230">
        <f>IF(N385="nulová",J385,0)</f>
        <v>0</v>
      </c>
      <c r="BJ385" s="17" t="s">
        <v>97</v>
      </c>
      <c r="BK385" s="230">
        <f>ROUND(I385*H385,2)</f>
        <v>0</v>
      </c>
      <c r="BL385" s="17" t="s">
        <v>193</v>
      </c>
      <c r="BM385" s="229" t="s">
        <v>596</v>
      </c>
    </row>
    <row r="386" s="14" customFormat="1">
      <c r="A386" s="14"/>
      <c r="B386" s="242"/>
      <c r="C386" s="243"/>
      <c r="D386" s="233" t="s">
        <v>154</v>
      </c>
      <c r="E386" s="244" t="s">
        <v>1</v>
      </c>
      <c r="F386" s="245" t="s">
        <v>597</v>
      </c>
      <c r="G386" s="243"/>
      <c r="H386" s="246">
        <v>10</v>
      </c>
      <c r="I386" s="247"/>
      <c r="J386" s="243"/>
      <c r="K386" s="243"/>
      <c r="L386" s="248"/>
      <c r="M386" s="249"/>
      <c r="N386" s="250"/>
      <c r="O386" s="250"/>
      <c r="P386" s="250"/>
      <c r="Q386" s="250"/>
      <c r="R386" s="250"/>
      <c r="S386" s="250"/>
      <c r="T386" s="251"/>
      <c r="U386" s="14"/>
      <c r="V386" s="14"/>
      <c r="W386" s="14"/>
      <c r="X386" s="14"/>
      <c r="Y386" s="14"/>
      <c r="Z386" s="14"/>
      <c r="AA386" s="14"/>
      <c r="AB386" s="14"/>
      <c r="AC386" s="14"/>
      <c r="AD386" s="14"/>
      <c r="AE386" s="14"/>
      <c r="AT386" s="252" t="s">
        <v>154</v>
      </c>
      <c r="AU386" s="252" t="s">
        <v>97</v>
      </c>
      <c r="AV386" s="14" t="s">
        <v>97</v>
      </c>
      <c r="AW386" s="14" t="s">
        <v>30</v>
      </c>
      <c r="AX386" s="14" t="s">
        <v>73</v>
      </c>
      <c r="AY386" s="252" t="s">
        <v>145</v>
      </c>
    </row>
    <row r="387" s="15" customFormat="1">
      <c r="A387" s="15"/>
      <c r="B387" s="253"/>
      <c r="C387" s="254"/>
      <c r="D387" s="233" t="s">
        <v>154</v>
      </c>
      <c r="E387" s="255" t="s">
        <v>1</v>
      </c>
      <c r="F387" s="256" t="s">
        <v>157</v>
      </c>
      <c r="G387" s="254"/>
      <c r="H387" s="257">
        <v>10</v>
      </c>
      <c r="I387" s="258"/>
      <c r="J387" s="254"/>
      <c r="K387" s="254"/>
      <c r="L387" s="259"/>
      <c r="M387" s="260"/>
      <c r="N387" s="261"/>
      <c r="O387" s="261"/>
      <c r="P387" s="261"/>
      <c r="Q387" s="261"/>
      <c r="R387" s="261"/>
      <c r="S387" s="261"/>
      <c r="T387" s="262"/>
      <c r="U387" s="15"/>
      <c r="V387" s="15"/>
      <c r="W387" s="15"/>
      <c r="X387" s="15"/>
      <c r="Y387" s="15"/>
      <c r="Z387" s="15"/>
      <c r="AA387" s="15"/>
      <c r="AB387" s="15"/>
      <c r="AC387" s="15"/>
      <c r="AD387" s="15"/>
      <c r="AE387" s="15"/>
      <c r="AT387" s="263" t="s">
        <v>154</v>
      </c>
      <c r="AU387" s="263" t="s">
        <v>97</v>
      </c>
      <c r="AV387" s="15" t="s">
        <v>153</v>
      </c>
      <c r="AW387" s="15" t="s">
        <v>30</v>
      </c>
      <c r="AX387" s="15" t="s">
        <v>80</v>
      </c>
      <c r="AY387" s="263" t="s">
        <v>145</v>
      </c>
    </row>
    <row r="388" s="2" customFormat="1" ht="16.5" customHeight="1">
      <c r="A388" s="38"/>
      <c r="B388" s="39"/>
      <c r="C388" s="264" t="s">
        <v>598</v>
      </c>
      <c r="D388" s="264" t="s">
        <v>184</v>
      </c>
      <c r="E388" s="265" t="s">
        <v>599</v>
      </c>
      <c r="F388" s="266" t="s">
        <v>600</v>
      </c>
      <c r="G388" s="267" t="s">
        <v>421</v>
      </c>
      <c r="H388" s="268">
        <v>10.5</v>
      </c>
      <c r="I388" s="269"/>
      <c r="J388" s="270">
        <f>ROUND(I388*H388,2)</f>
        <v>0</v>
      </c>
      <c r="K388" s="266" t="s">
        <v>152</v>
      </c>
      <c r="L388" s="271"/>
      <c r="M388" s="272" t="s">
        <v>1</v>
      </c>
      <c r="N388" s="273" t="s">
        <v>39</v>
      </c>
      <c r="O388" s="91"/>
      <c r="P388" s="227">
        <f>O388*H388</f>
        <v>0</v>
      </c>
      <c r="Q388" s="227">
        <v>0</v>
      </c>
      <c r="R388" s="227">
        <f>Q388*H388</f>
        <v>0</v>
      </c>
      <c r="S388" s="227">
        <v>0</v>
      </c>
      <c r="T388" s="228">
        <f>S388*H388</f>
        <v>0</v>
      </c>
      <c r="U388" s="38"/>
      <c r="V388" s="38"/>
      <c r="W388" s="38"/>
      <c r="X388" s="38"/>
      <c r="Y388" s="38"/>
      <c r="Z388" s="38"/>
      <c r="AA388" s="38"/>
      <c r="AB388" s="38"/>
      <c r="AC388" s="38"/>
      <c r="AD388" s="38"/>
      <c r="AE388" s="38"/>
      <c r="AR388" s="229" t="s">
        <v>239</v>
      </c>
      <c r="AT388" s="229" t="s">
        <v>184</v>
      </c>
      <c r="AU388" s="229" t="s">
        <v>97</v>
      </c>
      <c r="AY388" s="17" t="s">
        <v>145</v>
      </c>
      <c r="BE388" s="230">
        <f>IF(N388="základní",J388,0)</f>
        <v>0</v>
      </c>
      <c r="BF388" s="230">
        <f>IF(N388="snížená",J388,0)</f>
        <v>0</v>
      </c>
      <c r="BG388" s="230">
        <f>IF(N388="zákl. přenesená",J388,0)</f>
        <v>0</v>
      </c>
      <c r="BH388" s="230">
        <f>IF(N388="sníž. přenesená",J388,0)</f>
        <v>0</v>
      </c>
      <c r="BI388" s="230">
        <f>IF(N388="nulová",J388,0)</f>
        <v>0</v>
      </c>
      <c r="BJ388" s="17" t="s">
        <v>97</v>
      </c>
      <c r="BK388" s="230">
        <f>ROUND(I388*H388,2)</f>
        <v>0</v>
      </c>
      <c r="BL388" s="17" t="s">
        <v>193</v>
      </c>
      <c r="BM388" s="229" t="s">
        <v>601</v>
      </c>
    </row>
    <row r="389" s="14" customFormat="1">
      <c r="A389" s="14"/>
      <c r="B389" s="242"/>
      <c r="C389" s="243"/>
      <c r="D389" s="233" t="s">
        <v>154</v>
      </c>
      <c r="E389" s="244" t="s">
        <v>1</v>
      </c>
      <c r="F389" s="245" t="s">
        <v>602</v>
      </c>
      <c r="G389" s="243"/>
      <c r="H389" s="246">
        <v>10.5</v>
      </c>
      <c r="I389" s="247"/>
      <c r="J389" s="243"/>
      <c r="K389" s="243"/>
      <c r="L389" s="248"/>
      <c r="M389" s="249"/>
      <c r="N389" s="250"/>
      <c r="O389" s="250"/>
      <c r="P389" s="250"/>
      <c r="Q389" s="250"/>
      <c r="R389" s="250"/>
      <c r="S389" s="250"/>
      <c r="T389" s="251"/>
      <c r="U389" s="14"/>
      <c r="V389" s="14"/>
      <c r="W389" s="14"/>
      <c r="X389" s="14"/>
      <c r="Y389" s="14"/>
      <c r="Z389" s="14"/>
      <c r="AA389" s="14"/>
      <c r="AB389" s="14"/>
      <c r="AC389" s="14"/>
      <c r="AD389" s="14"/>
      <c r="AE389" s="14"/>
      <c r="AT389" s="252" t="s">
        <v>154</v>
      </c>
      <c r="AU389" s="252" t="s">
        <v>97</v>
      </c>
      <c r="AV389" s="14" t="s">
        <v>97</v>
      </c>
      <c r="AW389" s="14" t="s">
        <v>30</v>
      </c>
      <c r="AX389" s="14" t="s">
        <v>73</v>
      </c>
      <c r="AY389" s="252" t="s">
        <v>145</v>
      </c>
    </row>
    <row r="390" s="15" customFormat="1">
      <c r="A390" s="15"/>
      <c r="B390" s="253"/>
      <c r="C390" s="254"/>
      <c r="D390" s="233" t="s">
        <v>154</v>
      </c>
      <c r="E390" s="255" t="s">
        <v>1</v>
      </c>
      <c r="F390" s="256" t="s">
        <v>157</v>
      </c>
      <c r="G390" s="254"/>
      <c r="H390" s="257">
        <v>10.5</v>
      </c>
      <c r="I390" s="258"/>
      <c r="J390" s="254"/>
      <c r="K390" s="254"/>
      <c r="L390" s="259"/>
      <c r="M390" s="260"/>
      <c r="N390" s="261"/>
      <c r="O390" s="261"/>
      <c r="P390" s="261"/>
      <c r="Q390" s="261"/>
      <c r="R390" s="261"/>
      <c r="S390" s="261"/>
      <c r="T390" s="262"/>
      <c r="U390" s="15"/>
      <c r="V390" s="15"/>
      <c r="W390" s="15"/>
      <c r="X390" s="15"/>
      <c r="Y390" s="15"/>
      <c r="Z390" s="15"/>
      <c r="AA390" s="15"/>
      <c r="AB390" s="15"/>
      <c r="AC390" s="15"/>
      <c r="AD390" s="15"/>
      <c r="AE390" s="15"/>
      <c r="AT390" s="263" t="s">
        <v>154</v>
      </c>
      <c r="AU390" s="263" t="s">
        <v>97</v>
      </c>
      <c r="AV390" s="15" t="s">
        <v>153</v>
      </c>
      <c r="AW390" s="15" t="s">
        <v>30</v>
      </c>
      <c r="AX390" s="15" t="s">
        <v>80</v>
      </c>
      <c r="AY390" s="263" t="s">
        <v>145</v>
      </c>
    </row>
    <row r="391" s="2" customFormat="1" ht="24.15" customHeight="1">
      <c r="A391" s="38"/>
      <c r="B391" s="39"/>
      <c r="C391" s="218" t="s">
        <v>368</v>
      </c>
      <c r="D391" s="218" t="s">
        <v>148</v>
      </c>
      <c r="E391" s="219" t="s">
        <v>603</v>
      </c>
      <c r="F391" s="220" t="s">
        <v>604</v>
      </c>
      <c r="G391" s="221" t="s">
        <v>151</v>
      </c>
      <c r="H391" s="222">
        <v>29.890000000000001</v>
      </c>
      <c r="I391" s="223"/>
      <c r="J391" s="224">
        <f>ROUND(I391*H391,2)</f>
        <v>0</v>
      </c>
      <c r="K391" s="220" t="s">
        <v>152</v>
      </c>
      <c r="L391" s="44"/>
      <c r="M391" s="225" t="s">
        <v>1</v>
      </c>
      <c r="N391" s="226" t="s">
        <v>39</v>
      </c>
      <c r="O391" s="91"/>
      <c r="P391" s="227">
        <f>O391*H391</f>
        <v>0</v>
      </c>
      <c r="Q391" s="227">
        <v>0</v>
      </c>
      <c r="R391" s="227">
        <f>Q391*H391</f>
        <v>0</v>
      </c>
      <c r="S391" s="227">
        <v>0</v>
      </c>
      <c r="T391" s="228">
        <f>S391*H391</f>
        <v>0</v>
      </c>
      <c r="U391" s="38"/>
      <c r="V391" s="38"/>
      <c r="W391" s="38"/>
      <c r="X391" s="38"/>
      <c r="Y391" s="38"/>
      <c r="Z391" s="38"/>
      <c r="AA391" s="38"/>
      <c r="AB391" s="38"/>
      <c r="AC391" s="38"/>
      <c r="AD391" s="38"/>
      <c r="AE391" s="38"/>
      <c r="AR391" s="229" t="s">
        <v>193</v>
      </c>
      <c r="AT391" s="229" t="s">
        <v>148</v>
      </c>
      <c r="AU391" s="229" t="s">
        <v>97</v>
      </c>
      <c r="AY391" s="17" t="s">
        <v>145</v>
      </c>
      <c r="BE391" s="230">
        <f>IF(N391="základní",J391,0)</f>
        <v>0</v>
      </c>
      <c r="BF391" s="230">
        <f>IF(N391="snížená",J391,0)</f>
        <v>0</v>
      </c>
      <c r="BG391" s="230">
        <f>IF(N391="zákl. přenesená",J391,0)</f>
        <v>0</v>
      </c>
      <c r="BH391" s="230">
        <f>IF(N391="sníž. přenesená",J391,0)</f>
        <v>0</v>
      </c>
      <c r="BI391" s="230">
        <f>IF(N391="nulová",J391,0)</f>
        <v>0</v>
      </c>
      <c r="BJ391" s="17" t="s">
        <v>97</v>
      </c>
      <c r="BK391" s="230">
        <f>ROUND(I391*H391,2)</f>
        <v>0</v>
      </c>
      <c r="BL391" s="17" t="s">
        <v>193</v>
      </c>
      <c r="BM391" s="229" t="s">
        <v>605</v>
      </c>
    </row>
    <row r="392" s="2" customFormat="1" ht="55.5" customHeight="1">
      <c r="A392" s="38"/>
      <c r="B392" s="39"/>
      <c r="C392" s="218" t="s">
        <v>606</v>
      </c>
      <c r="D392" s="218" t="s">
        <v>148</v>
      </c>
      <c r="E392" s="219" t="s">
        <v>607</v>
      </c>
      <c r="F392" s="220" t="s">
        <v>608</v>
      </c>
      <c r="G392" s="221" t="s">
        <v>233</v>
      </c>
      <c r="H392" s="222">
        <v>0.59199999999999997</v>
      </c>
      <c r="I392" s="223"/>
      <c r="J392" s="224">
        <f>ROUND(I392*H392,2)</f>
        <v>0</v>
      </c>
      <c r="K392" s="220" t="s">
        <v>152</v>
      </c>
      <c r="L392" s="44"/>
      <c r="M392" s="225" t="s">
        <v>1</v>
      </c>
      <c r="N392" s="226" t="s">
        <v>39</v>
      </c>
      <c r="O392" s="91"/>
      <c r="P392" s="227">
        <f>O392*H392</f>
        <v>0</v>
      </c>
      <c r="Q392" s="227">
        <v>0</v>
      </c>
      <c r="R392" s="227">
        <f>Q392*H392</f>
        <v>0</v>
      </c>
      <c r="S392" s="227">
        <v>0</v>
      </c>
      <c r="T392" s="228">
        <f>S392*H392</f>
        <v>0</v>
      </c>
      <c r="U392" s="38"/>
      <c r="V392" s="38"/>
      <c r="W392" s="38"/>
      <c r="X392" s="38"/>
      <c r="Y392" s="38"/>
      <c r="Z392" s="38"/>
      <c r="AA392" s="38"/>
      <c r="AB392" s="38"/>
      <c r="AC392" s="38"/>
      <c r="AD392" s="38"/>
      <c r="AE392" s="38"/>
      <c r="AR392" s="229" t="s">
        <v>193</v>
      </c>
      <c r="AT392" s="229" t="s">
        <v>148</v>
      </c>
      <c r="AU392" s="229" t="s">
        <v>97</v>
      </c>
      <c r="AY392" s="17" t="s">
        <v>145</v>
      </c>
      <c r="BE392" s="230">
        <f>IF(N392="základní",J392,0)</f>
        <v>0</v>
      </c>
      <c r="BF392" s="230">
        <f>IF(N392="snížená",J392,0)</f>
        <v>0</v>
      </c>
      <c r="BG392" s="230">
        <f>IF(N392="zákl. přenesená",J392,0)</f>
        <v>0</v>
      </c>
      <c r="BH392" s="230">
        <f>IF(N392="sníž. přenesená",J392,0)</f>
        <v>0</v>
      </c>
      <c r="BI392" s="230">
        <f>IF(N392="nulová",J392,0)</f>
        <v>0</v>
      </c>
      <c r="BJ392" s="17" t="s">
        <v>97</v>
      </c>
      <c r="BK392" s="230">
        <f>ROUND(I392*H392,2)</f>
        <v>0</v>
      </c>
      <c r="BL392" s="17" t="s">
        <v>193</v>
      </c>
      <c r="BM392" s="229" t="s">
        <v>609</v>
      </c>
    </row>
    <row r="393" s="12" customFormat="1" ht="22.8" customHeight="1">
      <c r="A393" s="12"/>
      <c r="B393" s="202"/>
      <c r="C393" s="203"/>
      <c r="D393" s="204" t="s">
        <v>72</v>
      </c>
      <c r="E393" s="216" t="s">
        <v>610</v>
      </c>
      <c r="F393" s="216" t="s">
        <v>611</v>
      </c>
      <c r="G393" s="203"/>
      <c r="H393" s="203"/>
      <c r="I393" s="206"/>
      <c r="J393" s="217">
        <f>BK393</f>
        <v>0</v>
      </c>
      <c r="K393" s="203"/>
      <c r="L393" s="208"/>
      <c r="M393" s="209"/>
      <c r="N393" s="210"/>
      <c r="O393" s="210"/>
      <c r="P393" s="211">
        <f>SUM(P394:P433)</f>
        <v>0</v>
      </c>
      <c r="Q393" s="210"/>
      <c r="R393" s="211">
        <f>SUM(R394:R433)</f>
        <v>0</v>
      </c>
      <c r="S393" s="210"/>
      <c r="T393" s="212">
        <f>SUM(T394:T433)</f>
        <v>0</v>
      </c>
      <c r="U393" s="12"/>
      <c r="V393" s="12"/>
      <c r="W393" s="12"/>
      <c r="X393" s="12"/>
      <c r="Y393" s="12"/>
      <c r="Z393" s="12"/>
      <c r="AA393" s="12"/>
      <c r="AB393" s="12"/>
      <c r="AC393" s="12"/>
      <c r="AD393" s="12"/>
      <c r="AE393" s="12"/>
      <c r="AR393" s="213" t="s">
        <v>97</v>
      </c>
      <c r="AT393" s="214" t="s">
        <v>72</v>
      </c>
      <c r="AU393" s="214" t="s">
        <v>80</v>
      </c>
      <c r="AY393" s="213" t="s">
        <v>145</v>
      </c>
      <c r="BK393" s="215">
        <f>SUM(BK394:BK433)</f>
        <v>0</v>
      </c>
    </row>
    <row r="394" s="2" customFormat="1" ht="24.15" customHeight="1">
      <c r="A394" s="38"/>
      <c r="B394" s="39"/>
      <c r="C394" s="218" t="s">
        <v>372</v>
      </c>
      <c r="D394" s="218" t="s">
        <v>148</v>
      </c>
      <c r="E394" s="219" t="s">
        <v>612</v>
      </c>
      <c r="F394" s="220" t="s">
        <v>613</v>
      </c>
      <c r="G394" s="221" t="s">
        <v>151</v>
      </c>
      <c r="H394" s="222">
        <v>250.14400000000001</v>
      </c>
      <c r="I394" s="223"/>
      <c r="J394" s="224">
        <f>ROUND(I394*H394,2)</f>
        <v>0</v>
      </c>
      <c r="K394" s="220" t="s">
        <v>152</v>
      </c>
      <c r="L394" s="44"/>
      <c r="M394" s="225" t="s">
        <v>1</v>
      </c>
      <c r="N394" s="226" t="s">
        <v>39</v>
      </c>
      <c r="O394" s="91"/>
      <c r="P394" s="227">
        <f>O394*H394</f>
        <v>0</v>
      </c>
      <c r="Q394" s="227">
        <v>0</v>
      </c>
      <c r="R394" s="227">
        <f>Q394*H394</f>
        <v>0</v>
      </c>
      <c r="S394" s="227">
        <v>0</v>
      </c>
      <c r="T394" s="228">
        <f>S394*H394</f>
        <v>0</v>
      </c>
      <c r="U394" s="38"/>
      <c r="V394" s="38"/>
      <c r="W394" s="38"/>
      <c r="X394" s="38"/>
      <c r="Y394" s="38"/>
      <c r="Z394" s="38"/>
      <c r="AA394" s="38"/>
      <c r="AB394" s="38"/>
      <c r="AC394" s="38"/>
      <c r="AD394" s="38"/>
      <c r="AE394" s="38"/>
      <c r="AR394" s="229" t="s">
        <v>193</v>
      </c>
      <c r="AT394" s="229" t="s">
        <v>148</v>
      </c>
      <c r="AU394" s="229" t="s">
        <v>97</v>
      </c>
      <c r="AY394" s="17" t="s">
        <v>145</v>
      </c>
      <c r="BE394" s="230">
        <f>IF(N394="základní",J394,0)</f>
        <v>0</v>
      </c>
      <c r="BF394" s="230">
        <f>IF(N394="snížená",J394,0)</f>
        <v>0</v>
      </c>
      <c r="BG394" s="230">
        <f>IF(N394="zákl. přenesená",J394,0)</f>
        <v>0</v>
      </c>
      <c r="BH394" s="230">
        <f>IF(N394="sníž. přenesená",J394,0)</f>
        <v>0</v>
      </c>
      <c r="BI394" s="230">
        <f>IF(N394="nulová",J394,0)</f>
        <v>0</v>
      </c>
      <c r="BJ394" s="17" t="s">
        <v>97</v>
      </c>
      <c r="BK394" s="230">
        <f>ROUND(I394*H394,2)</f>
        <v>0</v>
      </c>
      <c r="BL394" s="17" t="s">
        <v>193</v>
      </c>
      <c r="BM394" s="229" t="s">
        <v>614</v>
      </c>
    </row>
    <row r="395" s="13" customFormat="1">
      <c r="A395" s="13"/>
      <c r="B395" s="231"/>
      <c r="C395" s="232"/>
      <c r="D395" s="233" t="s">
        <v>154</v>
      </c>
      <c r="E395" s="234" t="s">
        <v>1</v>
      </c>
      <c r="F395" s="235" t="s">
        <v>615</v>
      </c>
      <c r="G395" s="232"/>
      <c r="H395" s="234" t="s">
        <v>1</v>
      </c>
      <c r="I395" s="236"/>
      <c r="J395" s="232"/>
      <c r="K395" s="232"/>
      <c r="L395" s="237"/>
      <c r="M395" s="238"/>
      <c r="N395" s="239"/>
      <c r="O395" s="239"/>
      <c r="P395" s="239"/>
      <c r="Q395" s="239"/>
      <c r="R395" s="239"/>
      <c r="S395" s="239"/>
      <c r="T395" s="240"/>
      <c r="U395" s="13"/>
      <c r="V395" s="13"/>
      <c r="W395" s="13"/>
      <c r="X395" s="13"/>
      <c r="Y395" s="13"/>
      <c r="Z395" s="13"/>
      <c r="AA395" s="13"/>
      <c r="AB395" s="13"/>
      <c r="AC395" s="13"/>
      <c r="AD395" s="13"/>
      <c r="AE395" s="13"/>
      <c r="AT395" s="241" t="s">
        <v>154</v>
      </c>
      <c r="AU395" s="241" t="s">
        <v>97</v>
      </c>
      <c r="AV395" s="13" t="s">
        <v>80</v>
      </c>
      <c r="AW395" s="13" t="s">
        <v>30</v>
      </c>
      <c r="AX395" s="13" t="s">
        <v>73</v>
      </c>
      <c r="AY395" s="241" t="s">
        <v>145</v>
      </c>
    </row>
    <row r="396" s="14" customFormat="1">
      <c r="A396" s="14"/>
      <c r="B396" s="242"/>
      <c r="C396" s="243"/>
      <c r="D396" s="233" t="s">
        <v>154</v>
      </c>
      <c r="E396" s="244" t="s">
        <v>1</v>
      </c>
      <c r="F396" s="245" t="s">
        <v>616</v>
      </c>
      <c r="G396" s="243"/>
      <c r="H396" s="246">
        <v>26.834</v>
      </c>
      <c r="I396" s="247"/>
      <c r="J396" s="243"/>
      <c r="K396" s="243"/>
      <c r="L396" s="248"/>
      <c r="M396" s="249"/>
      <c r="N396" s="250"/>
      <c r="O396" s="250"/>
      <c r="P396" s="250"/>
      <c r="Q396" s="250"/>
      <c r="R396" s="250"/>
      <c r="S396" s="250"/>
      <c r="T396" s="251"/>
      <c r="U396" s="14"/>
      <c r="V396" s="14"/>
      <c r="W396" s="14"/>
      <c r="X396" s="14"/>
      <c r="Y396" s="14"/>
      <c r="Z396" s="14"/>
      <c r="AA396" s="14"/>
      <c r="AB396" s="14"/>
      <c r="AC396" s="14"/>
      <c r="AD396" s="14"/>
      <c r="AE396" s="14"/>
      <c r="AT396" s="252" t="s">
        <v>154</v>
      </c>
      <c r="AU396" s="252" t="s">
        <v>97</v>
      </c>
      <c r="AV396" s="14" t="s">
        <v>97</v>
      </c>
      <c r="AW396" s="14" t="s">
        <v>30</v>
      </c>
      <c r="AX396" s="14" t="s">
        <v>73</v>
      </c>
      <c r="AY396" s="252" t="s">
        <v>145</v>
      </c>
    </row>
    <row r="397" s="14" customFormat="1">
      <c r="A397" s="14"/>
      <c r="B397" s="242"/>
      <c r="C397" s="243"/>
      <c r="D397" s="233" t="s">
        <v>154</v>
      </c>
      <c r="E397" s="244" t="s">
        <v>1</v>
      </c>
      <c r="F397" s="245" t="s">
        <v>617</v>
      </c>
      <c r="G397" s="243"/>
      <c r="H397" s="246">
        <v>9.7650000000000006</v>
      </c>
      <c r="I397" s="247"/>
      <c r="J397" s="243"/>
      <c r="K397" s="243"/>
      <c r="L397" s="248"/>
      <c r="M397" s="249"/>
      <c r="N397" s="250"/>
      <c r="O397" s="250"/>
      <c r="P397" s="250"/>
      <c r="Q397" s="250"/>
      <c r="R397" s="250"/>
      <c r="S397" s="250"/>
      <c r="T397" s="251"/>
      <c r="U397" s="14"/>
      <c r="V397" s="14"/>
      <c r="W397" s="14"/>
      <c r="X397" s="14"/>
      <c r="Y397" s="14"/>
      <c r="Z397" s="14"/>
      <c r="AA397" s="14"/>
      <c r="AB397" s="14"/>
      <c r="AC397" s="14"/>
      <c r="AD397" s="14"/>
      <c r="AE397" s="14"/>
      <c r="AT397" s="252" t="s">
        <v>154</v>
      </c>
      <c r="AU397" s="252" t="s">
        <v>97</v>
      </c>
      <c r="AV397" s="14" t="s">
        <v>97</v>
      </c>
      <c r="AW397" s="14" t="s">
        <v>30</v>
      </c>
      <c r="AX397" s="14" t="s">
        <v>73</v>
      </c>
      <c r="AY397" s="252" t="s">
        <v>145</v>
      </c>
    </row>
    <row r="398" s="14" customFormat="1">
      <c r="A398" s="14"/>
      <c r="B398" s="242"/>
      <c r="C398" s="243"/>
      <c r="D398" s="233" t="s">
        <v>154</v>
      </c>
      <c r="E398" s="244" t="s">
        <v>1</v>
      </c>
      <c r="F398" s="245" t="s">
        <v>618</v>
      </c>
      <c r="G398" s="243"/>
      <c r="H398" s="246">
        <v>54.316000000000002</v>
      </c>
      <c r="I398" s="247"/>
      <c r="J398" s="243"/>
      <c r="K398" s="243"/>
      <c r="L398" s="248"/>
      <c r="M398" s="249"/>
      <c r="N398" s="250"/>
      <c r="O398" s="250"/>
      <c r="P398" s="250"/>
      <c r="Q398" s="250"/>
      <c r="R398" s="250"/>
      <c r="S398" s="250"/>
      <c r="T398" s="251"/>
      <c r="U398" s="14"/>
      <c r="V398" s="14"/>
      <c r="W398" s="14"/>
      <c r="X398" s="14"/>
      <c r="Y398" s="14"/>
      <c r="Z398" s="14"/>
      <c r="AA398" s="14"/>
      <c r="AB398" s="14"/>
      <c r="AC398" s="14"/>
      <c r="AD398" s="14"/>
      <c r="AE398" s="14"/>
      <c r="AT398" s="252" t="s">
        <v>154</v>
      </c>
      <c r="AU398" s="252" t="s">
        <v>97</v>
      </c>
      <c r="AV398" s="14" t="s">
        <v>97</v>
      </c>
      <c r="AW398" s="14" t="s">
        <v>30</v>
      </c>
      <c r="AX398" s="14" t="s">
        <v>73</v>
      </c>
      <c r="AY398" s="252" t="s">
        <v>145</v>
      </c>
    </row>
    <row r="399" s="14" customFormat="1">
      <c r="A399" s="14"/>
      <c r="B399" s="242"/>
      <c r="C399" s="243"/>
      <c r="D399" s="233" t="s">
        <v>154</v>
      </c>
      <c r="E399" s="244" t="s">
        <v>1</v>
      </c>
      <c r="F399" s="245" t="s">
        <v>619</v>
      </c>
      <c r="G399" s="243"/>
      <c r="H399" s="246">
        <v>30.050000000000001</v>
      </c>
      <c r="I399" s="247"/>
      <c r="J399" s="243"/>
      <c r="K399" s="243"/>
      <c r="L399" s="248"/>
      <c r="M399" s="249"/>
      <c r="N399" s="250"/>
      <c r="O399" s="250"/>
      <c r="P399" s="250"/>
      <c r="Q399" s="250"/>
      <c r="R399" s="250"/>
      <c r="S399" s="250"/>
      <c r="T399" s="251"/>
      <c r="U399" s="14"/>
      <c r="V399" s="14"/>
      <c r="W399" s="14"/>
      <c r="X399" s="14"/>
      <c r="Y399" s="14"/>
      <c r="Z399" s="14"/>
      <c r="AA399" s="14"/>
      <c r="AB399" s="14"/>
      <c r="AC399" s="14"/>
      <c r="AD399" s="14"/>
      <c r="AE399" s="14"/>
      <c r="AT399" s="252" t="s">
        <v>154</v>
      </c>
      <c r="AU399" s="252" t="s">
        <v>97</v>
      </c>
      <c r="AV399" s="14" t="s">
        <v>97</v>
      </c>
      <c r="AW399" s="14" t="s">
        <v>30</v>
      </c>
      <c r="AX399" s="14" t="s">
        <v>73</v>
      </c>
      <c r="AY399" s="252" t="s">
        <v>145</v>
      </c>
    </row>
    <row r="400" s="14" customFormat="1">
      <c r="A400" s="14"/>
      <c r="B400" s="242"/>
      <c r="C400" s="243"/>
      <c r="D400" s="233" t="s">
        <v>154</v>
      </c>
      <c r="E400" s="244" t="s">
        <v>1</v>
      </c>
      <c r="F400" s="245" t="s">
        <v>620</v>
      </c>
      <c r="G400" s="243"/>
      <c r="H400" s="246">
        <v>36.43</v>
      </c>
      <c r="I400" s="247"/>
      <c r="J400" s="243"/>
      <c r="K400" s="243"/>
      <c r="L400" s="248"/>
      <c r="M400" s="249"/>
      <c r="N400" s="250"/>
      <c r="O400" s="250"/>
      <c r="P400" s="250"/>
      <c r="Q400" s="250"/>
      <c r="R400" s="250"/>
      <c r="S400" s="250"/>
      <c r="T400" s="251"/>
      <c r="U400" s="14"/>
      <c r="V400" s="14"/>
      <c r="W400" s="14"/>
      <c r="X400" s="14"/>
      <c r="Y400" s="14"/>
      <c r="Z400" s="14"/>
      <c r="AA400" s="14"/>
      <c r="AB400" s="14"/>
      <c r="AC400" s="14"/>
      <c r="AD400" s="14"/>
      <c r="AE400" s="14"/>
      <c r="AT400" s="252" t="s">
        <v>154</v>
      </c>
      <c r="AU400" s="252" t="s">
        <v>97</v>
      </c>
      <c r="AV400" s="14" t="s">
        <v>97</v>
      </c>
      <c r="AW400" s="14" t="s">
        <v>30</v>
      </c>
      <c r="AX400" s="14" t="s">
        <v>73</v>
      </c>
      <c r="AY400" s="252" t="s">
        <v>145</v>
      </c>
    </row>
    <row r="401" s="14" customFormat="1">
      <c r="A401" s="14"/>
      <c r="B401" s="242"/>
      <c r="C401" s="243"/>
      <c r="D401" s="233" t="s">
        <v>154</v>
      </c>
      <c r="E401" s="244" t="s">
        <v>1</v>
      </c>
      <c r="F401" s="245" t="s">
        <v>621</v>
      </c>
      <c r="G401" s="243"/>
      <c r="H401" s="246">
        <v>35.692</v>
      </c>
      <c r="I401" s="247"/>
      <c r="J401" s="243"/>
      <c r="K401" s="243"/>
      <c r="L401" s="248"/>
      <c r="M401" s="249"/>
      <c r="N401" s="250"/>
      <c r="O401" s="250"/>
      <c r="P401" s="250"/>
      <c r="Q401" s="250"/>
      <c r="R401" s="250"/>
      <c r="S401" s="250"/>
      <c r="T401" s="251"/>
      <c r="U401" s="14"/>
      <c r="V401" s="14"/>
      <c r="W401" s="14"/>
      <c r="X401" s="14"/>
      <c r="Y401" s="14"/>
      <c r="Z401" s="14"/>
      <c r="AA401" s="14"/>
      <c r="AB401" s="14"/>
      <c r="AC401" s="14"/>
      <c r="AD401" s="14"/>
      <c r="AE401" s="14"/>
      <c r="AT401" s="252" t="s">
        <v>154</v>
      </c>
      <c r="AU401" s="252" t="s">
        <v>97</v>
      </c>
      <c r="AV401" s="14" t="s">
        <v>97</v>
      </c>
      <c r="AW401" s="14" t="s">
        <v>30</v>
      </c>
      <c r="AX401" s="14" t="s">
        <v>73</v>
      </c>
      <c r="AY401" s="252" t="s">
        <v>145</v>
      </c>
    </row>
    <row r="402" s="14" customFormat="1">
      <c r="A402" s="14"/>
      <c r="B402" s="242"/>
      <c r="C402" s="243"/>
      <c r="D402" s="233" t="s">
        <v>154</v>
      </c>
      <c r="E402" s="244" t="s">
        <v>1</v>
      </c>
      <c r="F402" s="245" t="s">
        <v>172</v>
      </c>
      <c r="G402" s="243"/>
      <c r="H402" s="246">
        <v>57.057000000000002</v>
      </c>
      <c r="I402" s="247"/>
      <c r="J402" s="243"/>
      <c r="K402" s="243"/>
      <c r="L402" s="248"/>
      <c r="M402" s="249"/>
      <c r="N402" s="250"/>
      <c r="O402" s="250"/>
      <c r="P402" s="250"/>
      <c r="Q402" s="250"/>
      <c r="R402" s="250"/>
      <c r="S402" s="250"/>
      <c r="T402" s="251"/>
      <c r="U402" s="14"/>
      <c r="V402" s="14"/>
      <c r="W402" s="14"/>
      <c r="X402" s="14"/>
      <c r="Y402" s="14"/>
      <c r="Z402" s="14"/>
      <c r="AA402" s="14"/>
      <c r="AB402" s="14"/>
      <c r="AC402" s="14"/>
      <c r="AD402" s="14"/>
      <c r="AE402" s="14"/>
      <c r="AT402" s="252" t="s">
        <v>154</v>
      </c>
      <c r="AU402" s="252" t="s">
        <v>97</v>
      </c>
      <c r="AV402" s="14" t="s">
        <v>97</v>
      </c>
      <c r="AW402" s="14" t="s">
        <v>30</v>
      </c>
      <c r="AX402" s="14" t="s">
        <v>73</v>
      </c>
      <c r="AY402" s="252" t="s">
        <v>145</v>
      </c>
    </row>
    <row r="403" s="15" customFormat="1">
      <c r="A403" s="15"/>
      <c r="B403" s="253"/>
      <c r="C403" s="254"/>
      <c r="D403" s="233" t="s">
        <v>154</v>
      </c>
      <c r="E403" s="255" t="s">
        <v>1</v>
      </c>
      <c r="F403" s="256" t="s">
        <v>157</v>
      </c>
      <c r="G403" s="254"/>
      <c r="H403" s="257">
        <v>250.14400000000001</v>
      </c>
      <c r="I403" s="258"/>
      <c r="J403" s="254"/>
      <c r="K403" s="254"/>
      <c r="L403" s="259"/>
      <c r="M403" s="260"/>
      <c r="N403" s="261"/>
      <c r="O403" s="261"/>
      <c r="P403" s="261"/>
      <c r="Q403" s="261"/>
      <c r="R403" s="261"/>
      <c r="S403" s="261"/>
      <c r="T403" s="262"/>
      <c r="U403" s="15"/>
      <c r="V403" s="15"/>
      <c r="W403" s="15"/>
      <c r="X403" s="15"/>
      <c r="Y403" s="15"/>
      <c r="Z403" s="15"/>
      <c r="AA403" s="15"/>
      <c r="AB403" s="15"/>
      <c r="AC403" s="15"/>
      <c r="AD403" s="15"/>
      <c r="AE403" s="15"/>
      <c r="AT403" s="263" t="s">
        <v>154</v>
      </c>
      <c r="AU403" s="263" t="s">
        <v>97</v>
      </c>
      <c r="AV403" s="15" t="s">
        <v>153</v>
      </c>
      <c r="AW403" s="15" t="s">
        <v>30</v>
      </c>
      <c r="AX403" s="15" t="s">
        <v>80</v>
      </c>
      <c r="AY403" s="263" t="s">
        <v>145</v>
      </c>
    </row>
    <row r="404" s="2" customFormat="1" ht="16.5" customHeight="1">
      <c r="A404" s="38"/>
      <c r="B404" s="39"/>
      <c r="C404" s="218" t="s">
        <v>622</v>
      </c>
      <c r="D404" s="218" t="s">
        <v>148</v>
      </c>
      <c r="E404" s="219" t="s">
        <v>623</v>
      </c>
      <c r="F404" s="220" t="s">
        <v>624</v>
      </c>
      <c r="G404" s="221" t="s">
        <v>151</v>
      </c>
      <c r="H404" s="222">
        <v>222.87799999999999</v>
      </c>
      <c r="I404" s="223"/>
      <c r="J404" s="224">
        <f>ROUND(I404*H404,2)</f>
        <v>0</v>
      </c>
      <c r="K404" s="220" t="s">
        <v>152</v>
      </c>
      <c r="L404" s="44"/>
      <c r="M404" s="225" t="s">
        <v>1</v>
      </c>
      <c r="N404" s="226" t="s">
        <v>39</v>
      </c>
      <c r="O404" s="91"/>
      <c r="P404" s="227">
        <f>O404*H404</f>
        <v>0</v>
      </c>
      <c r="Q404" s="227">
        <v>0</v>
      </c>
      <c r="R404" s="227">
        <f>Q404*H404</f>
        <v>0</v>
      </c>
      <c r="S404" s="227">
        <v>0</v>
      </c>
      <c r="T404" s="228">
        <f>S404*H404</f>
        <v>0</v>
      </c>
      <c r="U404" s="38"/>
      <c r="V404" s="38"/>
      <c r="W404" s="38"/>
      <c r="X404" s="38"/>
      <c r="Y404" s="38"/>
      <c r="Z404" s="38"/>
      <c r="AA404" s="38"/>
      <c r="AB404" s="38"/>
      <c r="AC404" s="38"/>
      <c r="AD404" s="38"/>
      <c r="AE404" s="38"/>
      <c r="AR404" s="229" t="s">
        <v>193</v>
      </c>
      <c r="AT404" s="229" t="s">
        <v>148</v>
      </c>
      <c r="AU404" s="229" t="s">
        <v>97</v>
      </c>
      <c r="AY404" s="17" t="s">
        <v>145</v>
      </c>
      <c r="BE404" s="230">
        <f>IF(N404="základní",J404,0)</f>
        <v>0</v>
      </c>
      <c r="BF404" s="230">
        <f>IF(N404="snížená",J404,0)</f>
        <v>0</v>
      </c>
      <c r="BG404" s="230">
        <f>IF(N404="zákl. přenesená",J404,0)</f>
        <v>0</v>
      </c>
      <c r="BH404" s="230">
        <f>IF(N404="sníž. přenesená",J404,0)</f>
        <v>0</v>
      </c>
      <c r="BI404" s="230">
        <f>IF(N404="nulová",J404,0)</f>
        <v>0</v>
      </c>
      <c r="BJ404" s="17" t="s">
        <v>97</v>
      </c>
      <c r="BK404" s="230">
        <f>ROUND(I404*H404,2)</f>
        <v>0</v>
      </c>
      <c r="BL404" s="17" t="s">
        <v>193</v>
      </c>
      <c r="BM404" s="229" t="s">
        <v>625</v>
      </c>
    </row>
    <row r="405" s="14" customFormat="1">
      <c r="A405" s="14"/>
      <c r="B405" s="242"/>
      <c r="C405" s="243"/>
      <c r="D405" s="233" t="s">
        <v>154</v>
      </c>
      <c r="E405" s="244" t="s">
        <v>1</v>
      </c>
      <c r="F405" s="245" t="s">
        <v>171</v>
      </c>
      <c r="G405" s="243"/>
      <c r="H405" s="246">
        <v>35.692</v>
      </c>
      <c r="I405" s="247"/>
      <c r="J405" s="243"/>
      <c r="K405" s="243"/>
      <c r="L405" s="248"/>
      <c r="M405" s="249"/>
      <c r="N405" s="250"/>
      <c r="O405" s="250"/>
      <c r="P405" s="250"/>
      <c r="Q405" s="250"/>
      <c r="R405" s="250"/>
      <c r="S405" s="250"/>
      <c r="T405" s="251"/>
      <c r="U405" s="14"/>
      <c r="V405" s="14"/>
      <c r="W405" s="14"/>
      <c r="X405" s="14"/>
      <c r="Y405" s="14"/>
      <c r="Z405" s="14"/>
      <c r="AA405" s="14"/>
      <c r="AB405" s="14"/>
      <c r="AC405" s="14"/>
      <c r="AD405" s="14"/>
      <c r="AE405" s="14"/>
      <c r="AT405" s="252" t="s">
        <v>154</v>
      </c>
      <c r="AU405" s="252" t="s">
        <v>97</v>
      </c>
      <c r="AV405" s="14" t="s">
        <v>97</v>
      </c>
      <c r="AW405" s="14" t="s">
        <v>30</v>
      </c>
      <c r="AX405" s="14" t="s">
        <v>73</v>
      </c>
      <c r="AY405" s="252" t="s">
        <v>145</v>
      </c>
    </row>
    <row r="406" s="14" customFormat="1">
      <c r="A406" s="14"/>
      <c r="B406" s="242"/>
      <c r="C406" s="243"/>
      <c r="D406" s="233" t="s">
        <v>154</v>
      </c>
      <c r="E406" s="244" t="s">
        <v>1</v>
      </c>
      <c r="F406" s="245" t="s">
        <v>172</v>
      </c>
      <c r="G406" s="243"/>
      <c r="H406" s="246">
        <v>57.057000000000002</v>
      </c>
      <c r="I406" s="247"/>
      <c r="J406" s="243"/>
      <c r="K406" s="243"/>
      <c r="L406" s="248"/>
      <c r="M406" s="249"/>
      <c r="N406" s="250"/>
      <c r="O406" s="250"/>
      <c r="P406" s="250"/>
      <c r="Q406" s="250"/>
      <c r="R406" s="250"/>
      <c r="S406" s="250"/>
      <c r="T406" s="251"/>
      <c r="U406" s="14"/>
      <c r="V406" s="14"/>
      <c r="W406" s="14"/>
      <c r="X406" s="14"/>
      <c r="Y406" s="14"/>
      <c r="Z406" s="14"/>
      <c r="AA406" s="14"/>
      <c r="AB406" s="14"/>
      <c r="AC406" s="14"/>
      <c r="AD406" s="14"/>
      <c r="AE406" s="14"/>
      <c r="AT406" s="252" t="s">
        <v>154</v>
      </c>
      <c r="AU406" s="252" t="s">
        <v>97</v>
      </c>
      <c r="AV406" s="14" t="s">
        <v>97</v>
      </c>
      <c r="AW406" s="14" t="s">
        <v>30</v>
      </c>
      <c r="AX406" s="14" t="s">
        <v>73</v>
      </c>
      <c r="AY406" s="252" t="s">
        <v>145</v>
      </c>
    </row>
    <row r="407" s="14" customFormat="1">
      <c r="A407" s="14"/>
      <c r="B407" s="242"/>
      <c r="C407" s="243"/>
      <c r="D407" s="233" t="s">
        <v>154</v>
      </c>
      <c r="E407" s="244" t="s">
        <v>1</v>
      </c>
      <c r="F407" s="245" t="s">
        <v>173</v>
      </c>
      <c r="G407" s="243"/>
      <c r="H407" s="246">
        <v>17.931999999999999</v>
      </c>
      <c r="I407" s="247"/>
      <c r="J407" s="243"/>
      <c r="K407" s="243"/>
      <c r="L407" s="248"/>
      <c r="M407" s="249"/>
      <c r="N407" s="250"/>
      <c r="O407" s="250"/>
      <c r="P407" s="250"/>
      <c r="Q407" s="250"/>
      <c r="R407" s="250"/>
      <c r="S407" s="250"/>
      <c r="T407" s="251"/>
      <c r="U407" s="14"/>
      <c r="V407" s="14"/>
      <c r="W407" s="14"/>
      <c r="X407" s="14"/>
      <c r="Y407" s="14"/>
      <c r="Z407" s="14"/>
      <c r="AA407" s="14"/>
      <c r="AB407" s="14"/>
      <c r="AC407" s="14"/>
      <c r="AD407" s="14"/>
      <c r="AE407" s="14"/>
      <c r="AT407" s="252" t="s">
        <v>154</v>
      </c>
      <c r="AU407" s="252" t="s">
        <v>97</v>
      </c>
      <c r="AV407" s="14" t="s">
        <v>97</v>
      </c>
      <c r="AW407" s="14" t="s">
        <v>30</v>
      </c>
      <c r="AX407" s="14" t="s">
        <v>73</v>
      </c>
      <c r="AY407" s="252" t="s">
        <v>145</v>
      </c>
    </row>
    <row r="408" s="14" customFormat="1">
      <c r="A408" s="14"/>
      <c r="B408" s="242"/>
      <c r="C408" s="243"/>
      <c r="D408" s="233" t="s">
        <v>154</v>
      </c>
      <c r="E408" s="244" t="s">
        <v>1</v>
      </c>
      <c r="F408" s="245" t="s">
        <v>174</v>
      </c>
      <c r="G408" s="243"/>
      <c r="H408" s="246">
        <v>7.4100000000000001</v>
      </c>
      <c r="I408" s="247"/>
      <c r="J408" s="243"/>
      <c r="K408" s="243"/>
      <c r="L408" s="248"/>
      <c r="M408" s="249"/>
      <c r="N408" s="250"/>
      <c r="O408" s="250"/>
      <c r="P408" s="250"/>
      <c r="Q408" s="250"/>
      <c r="R408" s="250"/>
      <c r="S408" s="250"/>
      <c r="T408" s="251"/>
      <c r="U408" s="14"/>
      <c r="V408" s="14"/>
      <c r="W408" s="14"/>
      <c r="X408" s="14"/>
      <c r="Y408" s="14"/>
      <c r="Z408" s="14"/>
      <c r="AA408" s="14"/>
      <c r="AB408" s="14"/>
      <c r="AC408" s="14"/>
      <c r="AD408" s="14"/>
      <c r="AE408" s="14"/>
      <c r="AT408" s="252" t="s">
        <v>154</v>
      </c>
      <c r="AU408" s="252" t="s">
        <v>97</v>
      </c>
      <c r="AV408" s="14" t="s">
        <v>97</v>
      </c>
      <c r="AW408" s="14" t="s">
        <v>30</v>
      </c>
      <c r="AX408" s="14" t="s">
        <v>73</v>
      </c>
      <c r="AY408" s="252" t="s">
        <v>145</v>
      </c>
    </row>
    <row r="409" s="14" customFormat="1">
      <c r="A409" s="14"/>
      <c r="B409" s="242"/>
      <c r="C409" s="243"/>
      <c r="D409" s="233" t="s">
        <v>154</v>
      </c>
      <c r="E409" s="244" t="s">
        <v>1</v>
      </c>
      <c r="F409" s="245" t="s">
        <v>175</v>
      </c>
      <c r="G409" s="243"/>
      <c r="H409" s="246">
        <v>47.401000000000003</v>
      </c>
      <c r="I409" s="247"/>
      <c r="J409" s="243"/>
      <c r="K409" s="243"/>
      <c r="L409" s="248"/>
      <c r="M409" s="249"/>
      <c r="N409" s="250"/>
      <c r="O409" s="250"/>
      <c r="P409" s="250"/>
      <c r="Q409" s="250"/>
      <c r="R409" s="250"/>
      <c r="S409" s="250"/>
      <c r="T409" s="251"/>
      <c r="U409" s="14"/>
      <c r="V409" s="14"/>
      <c r="W409" s="14"/>
      <c r="X409" s="14"/>
      <c r="Y409" s="14"/>
      <c r="Z409" s="14"/>
      <c r="AA409" s="14"/>
      <c r="AB409" s="14"/>
      <c r="AC409" s="14"/>
      <c r="AD409" s="14"/>
      <c r="AE409" s="14"/>
      <c r="AT409" s="252" t="s">
        <v>154</v>
      </c>
      <c r="AU409" s="252" t="s">
        <v>97</v>
      </c>
      <c r="AV409" s="14" t="s">
        <v>97</v>
      </c>
      <c r="AW409" s="14" t="s">
        <v>30</v>
      </c>
      <c r="AX409" s="14" t="s">
        <v>73</v>
      </c>
      <c r="AY409" s="252" t="s">
        <v>145</v>
      </c>
    </row>
    <row r="410" s="14" customFormat="1">
      <c r="A410" s="14"/>
      <c r="B410" s="242"/>
      <c r="C410" s="243"/>
      <c r="D410" s="233" t="s">
        <v>154</v>
      </c>
      <c r="E410" s="244" t="s">
        <v>1</v>
      </c>
      <c r="F410" s="245" t="s">
        <v>176</v>
      </c>
      <c r="G410" s="243"/>
      <c r="H410" s="246">
        <v>25.236999999999998</v>
      </c>
      <c r="I410" s="247"/>
      <c r="J410" s="243"/>
      <c r="K410" s="243"/>
      <c r="L410" s="248"/>
      <c r="M410" s="249"/>
      <c r="N410" s="250"/>
      <c r="O410" s="250"/>
      <c r="P410" s="250"/>
      <c r="Q410" s="250"/>
      <c r="R410" s="250"/>
      <c r="S410" s="250"/>
      <c r="T410" s="251"/>
      <c r="U410" s="14"/>
      <c r="V410" s="14"/>
      <c r="W410" s="14"/>
      <c r="X410" s="14"/>
      <c r="Y410" s="14"/>
      <c r="Z410" s="14"/>
      <c r="AA410" s="14"/>
      <c r="AB410" s="14"/>
      <c r="AC410" s="14"/>
      <c r="AD410" s="14"/>
      <c r="AE410" s="14"/>
      <c r="AT410" s="252" t="s">
        <v>154</v>
      </c>
      <c r="AU410" s="252" t="s">
        <v>97</v>
      </c>
      <c r="AV410" s="14" t="s">
        <v>97</v>
      </c>
      <c r="AW410" s="14" t="s">
        <v>30</v>
      </c>
      <c r="AX410" s="14" t="s">
        <v>73</v>
      </c>
      <c r="AY410" s="252" t="s">
        <v>145</v>
      </c>
    </row>
    <row r="411" s="14" customFormat="1">
      <c r="A411" s="14"/>
      <c r="B411" s="242"/>
      <c r="C411" s="243"/>
      <c r="D411" s="233" t="s">
        <v>154</v>
      </c>
      <c r="E411" s="244" t="s">
        <v>1</v>
      </c>
      <c r="F411" s="245" t="s">
        <v>177</v>
      </c>
      <c r="G411" s="243"/>
      <c r="H411" s="246">
        <v>32.149000000000001</v>
      </c>
      <c r="I411" s="247"/>
      <c r="J411" s="243"/>
      <c r="K411" s="243"/>
      <c r="L411" s="248"/>
      <c r="M411" s="249"/>
      <c r="N411" s="250"/>
      <c r="O411" s="250"/>
      <c r="P411" s="250"/>
      <c r="Q411" s="250"/>
      <c r="R411" s="250"/>
      <c r="S411" s="250"/>
      <c r="T411" s="251"/>
      <c r="U411" s="14"/>
      <c r="V411" s="14"/>
      <c r="W411" s="14"/>
      <c r="X411" s="14"/>
      <c r="Y411" s="14"/>
      <c r="Z411" s="14"/>
      <c r="AA411" s="14"/>
      <c r="AB411" s="14"/>
      <c r="AC411" s="14"/>
      <c r="AD411" s="14"/>
      <c r="AE411" s="14"/>
      <c r="AT411" s="252" t="s">
        <v>154</v>
      </c>
      <c r="AU411" s="252" t="s">
        <v>97</v>
      </c>
      <c r="AV411" s="14" t="s">
        <v>97</v>
      </c>
      <c r="AW411" s="14" t="s">
        <v>30</v>
      </c>
      <c r="AX411" s="14" t="s">
        <v>73</v>
      </c>
      <c r="AY411" s="252" t="s">
        <v>145</v>
      </c>
    </row>
    <row r="412" s="15" customFormat="1">
      <c r="A412" s="15"/>
      <c r="B412" s="253"/>
      <c r="C412" s="254"/>
      <c r="D412" s="233" t="s">
        <v>154</v>
      </c>
      <c r="E412" s="255" t="s">
        <v>1</v>
      </c>
      <c r="F412" s="256" t="s">
        <v>157</v>
      </c>
      <c r="G412" s="254"/>
      <c r="H412" s="257">
        <v>222.87799999999999</v>
      </c>
      <c r="I412" s="258"/>
      <c r="J412" s="254"/>
      <c r="K412" s="254"/>
      <c r="L412" s="259"/>
      <c r="M412" s="260"/>
      <c r="N412" s="261"/>
      <c r="O412" s="261"/>
      <c r="P412" s="261"/>
      <c r="Q412" s="261"/>
      <c r="R412" s="261"/>
      <c r="S412" s="261"/>
      <c r="T412" s="262"/>
      <c r="U412" s="15"/>
      <c r="V412" s="15"/>
      <c r="W412" s="15"/>
      <c r="X412" s="15"/>
      <c r="Y412" s="15"/>
      <c r="Z412" s="15"/>
      <c r="AA412" s="15"/>
      <c r="AB412" s="15"/>
      <c r="AC412" s="15"/>
      <c r="AD412" s="15"/>
      <c r="AE412" s="15"/>
      <c r="AT412" s="263" t="s">
        <v>154</v>
      </c>
      <c r="AU412" s="263" t="s">
        <v>97</v>
      </c>
      <c r="AV412" s="15" t="s">
        <v>153</v>
      </c>
      <c r="AW412" s="15" t="s">
        <v>30</v>
      </c>
      <c r="AX412" s="15" t="s">
        <v>80</v>
      </c>
      <c r="AY412" s="263" t="s">
        <v>145</v>
      </c>
    </row>
    <row r="413" s="2" customFormat="1" ht="37.8" customHeight="1">
      <c r="A413" s="38"/>
      <c r="B413" s="39"/>
      <c r="C413" s="218" t="s">
        <v>376</v>
      </c>
      <c r="D413" s="218" t="s">
        <v>148</v>
      </c>
      <c r="E413" s="219" t="s">
        <v>626</v>
      </c>
      <c r="F413" s="220" t="s">
        <v>627</v>
      </c>
      <c r="G413" s="221" t="s">
        <v>151</v>
      </c>
      <c r="H413" s="222">
        <v>28.003</v>
      </c>
      <c r="I413" s="223"/>
      <c r="J413" s="224">
        <f>ROUND(I413*H413,2)</f>
        <v>0</v>
      </c>
      <c r="K413" s="220" t="s">
        <v>152</v>
      </c>
      <c r="L413" s="44"/>
      <c r="M413" s="225" t="s">
        <v>1</v>
      </c>
      <c r="N413" s="226" t="s">
        <v>39</v>
      </c>
      <c r="O413" s="91"/>
      <c r="P413" s="227">
        <f>O413*H413</f>
        <v>0</v>
      </c>
      <c r="Q413" s="227">
        <v>0</v>
      </c>
      <c r="R413" s="227">
        <f>Q413*H413</f>
        <v>0</v>
      </c>
      <c r="S413" s="227">
        <v>0</v>
      </c>
      <c r="T413" s="228">
        <f>S413*H413</f>
        <v>0</v>
      </c>
      <c r="U413" s="38"/>
      <c r="V413" s="38"/>
      <c r="W413" s="38"/>
      <c r="X413" s="38"/>
      <c r="Y413" s="38"/>
      <c r="Z413" s="38"/>
      <c r="AA413" s="38"/>
      <c r="AB413" s="38"/>
      <c r="AC413" s="38"/>
      <c r="AD413" s="38"/>
      <c r="AE413" s="38"/>
      <c r="AR413" s="229" t="s">
        <v>193</v>
      </c>
      <c r="AT413" s="229" t="s">
        <v>148</v>
      </c>
      <c r="AU413" s="229" t="s">
        <v>97</v>
      </c>
      <c r="AY413" s="17" t="s">
        <v>145</v>
      </c>
      <c r="BE413" s="230">
        <f>IF(N413="základní",J413,0)</f>
        <v>0</v>
      </c>
      <c r="BF413" s="230">
        <f>IF(N413="snížená",J413,0)</f>
        <v>0</v>
      </c>
      <c r="BG413" s="230">
        <f>IF(N413="zákl. přenesená",J413,0)</f>
        <v>0</v>
      </c>
      <c r="BH413" s="230">
        <f>IF(N413="sníž. přenesená",J413,0)</f>
        <v>0</v>
      </c>
      <c r="BI413" s="230">
        <f>IF(N413="nulová",J413,0)</f>
        <v>0</v>
      </c>
      <c r="BJ413" s="17" t="s">
        <v>97</v>
      </c>
      <c r="BK413" s="230">
        <f>ROUND(I413*H413,2)</f>
        <v>0</v>
      </c>
      <c r="BL413" s="17" t="s">
        <v>193</v>
      </c>
      <c r="BM413" s="229" t="s">
        <v>628</v>
      </c>
    </row>
    <row r="414" s="14" customFormat="1">
      <c r="A414" s="14"/>
      <c r="B414" s="242"/>
      <c r="C414" s="243"/>
      <c r="D414" s="233" t="s">
        <v>154</v>
      </c>
      <c r="E414" s="244" t="s">
        <v>1</v>
      </c>
      <c r="F414" s="245" t="s">
        <v>629</v>
      </c>
      <c r="G414" s="243"/>
      <c r="H414" s="246">
        <v>28.003</v>
      </c>
      <c r="I414" s="247"/>
      <c r="J414" s="243"/>
      <c r="K414" s="243"/>
      <c r="L414" s="248"/>
      <c r="M414" s="249"/>
      <c r="N414" s="250"/>
      <c r="O414" s="250"/>
      <c r="P414" s="250"/>
      <c r="Q414" s="250"/>
      <c r="R414" s="250"/>
      <c r="S414" s="250"/>
      <c r="T414" s="251"/>
      <c r="U414" s="14"/>
      <c r="V414" s="14"/>
      <c r="W414" s="14"/>
      <c r="X414" s="14"/>
      <c r="Y414" s="14"/>
      <c r="Z414" s="14"/>
      <c r="AA414" s="14"/>
      <c r="AB414" s="14"/>
      <c r="AC414" s="14"/>
      <c r="AD414" s="14"/>
      <c r="AE414" s="14"/>
      <c r="AT414" s="252" t="s">
        <v>154</v>
      </c>
      <c r="AU414" s="252" t="s">
        <v>97</v>
      </c>
      <c r="AV414" s="14" t="s">
        <v>97</v>
      </c>
      <c r="AW414" s="14" t="s">
        <v>30</v>
      </c>
      <c r="AX414" s="14" t="s">
        <v>73</v>
      </c>
      <c r="AY414" s="252" t="s">
        <v>145</v>
      </c>
    </row>
    <row r="415" s="15" customFormat="1">
      <c r="A415" s="15"/>
      <c r="B415" s="253"/>
      <c r="C415" s="254"/>
      <c r="D415" s="233" t="s">
        <v>154</v>
      </c>
      <c r="E415" s="255" t="s">
        <v>1</v>
      </c>
      <c r="F415" s="256" t="s">
        <v>157</v>
      </c>
      <c r="G415" s="254"/>
      <c r="H415" s="257">
        <v>28.003</v>
      </c>
      <c r="I415" s="258"/>
      <c r="J415" s="254"/>
      <c r="K415" s="254"/>
      <c r="L415" s="259"/>
      <c r="M415" s="260"/>
      <c r="N415" s="261"/>
      <c r="O415" s="261"/>
      <c r="P415" s="261"/>
      <c r="Q415" s="261"/>
      <c r="R415" s="261"/>
      <c r="S415" s="261"/>
      <c r="T415" s="262"/>
      <c r="U415" s="15"/>
      <c r="V415" s="15"/>
      <c r="W415" s="15"/>
      <c r="X415" s="15"/>
      <c r="Y415" s="15"/>
      <c r="Z415" s="15"/>
      <c r="AA415" s="15"/>
      <c r="AB415" s="15"/>
      <c r="AC415" s="15"/>
      <c r="AD415" s="15"/>
      <c r="AE415" s="15"/>
      <c r="AT415" s="263" t="s">
        <v>154</v>
      </c>
      <c r="AU415" s="263" t="s">
        <v>97</v>
      </c>
      <c r="AV415" s="15" t="s">
        <v>153</v>
      </c>
      <c r="AW415" s="15" t="s">
        <v>30</v>
      </c>
      <c r="AX415" s="15" t="s">
        <v>80</v>
      </c>
      <c r="AY415" s="263" t="s">
        <v>145</v>
      </c>
    </row>
    <row r="416" s="2" customFormat="1" ht="24.15" customHeight="1">
      <c r="A416" s="38"/>
      <c r="B416" s="39"/>
      <c r="C416" s="218" t="s">
        <v>630</v>
      </c>
      <c r="D416" s="218" t="s">
        <v>148</v>
      </c>
      <c r="E416" s="219" t="s">
        <v>631</v>
      </c>
      <c r="F416" s="220" t="s">
        <v>632</v>
      </c>
      <c r="G416" s="221" t="s">
        <v>151</v>
      </c>
      <c r="H416" s="222">
        <v>149.06200000000001</v>
      </c>
      <c r="I416" s="223"/>
      <c r="J416" s="224">
        <f>ROUND(I416*H416,2)</f>
        <v>0</v>
      </c>
      <c r="K416" s="220" t="s">
        <v>152</v>
      </c>
      <c r="L416" s="44"/>
      <c r="M416" s="225" t="s">
        <v>1</v>
      </c>
      <c r="N416" s="226" t="s">
        <v>39</v>
      </c>
      <c r="O416" s="91"/>
      <c r="P416" s="227">
        <f>O416*H416</f>
        <v>0</v>
      </c>
      <c r="Q416" s="227">
        <v>0</v>
      </c>
      <c r="R416" s="227">
        <f>Q416*H416</f>
        <v>0</v>
      </c>
      <c r="S416" s="227">
        <v>0</v>
      </c>
      <c r="T416" s="228">
        <f>S416*H416</f>
        <v>0</v>
      </c>
      <c r="U416" s="38"/>
      <c r="V416" s="38"/>
      <c r="W416" s="38"/>
      <c r="X416" s="38"/>
      <c r="Y416" s="38"/>
      <c r="Z416" s="38"/>
      <c r="AA416" s="38"/>
      <c r="AB416" s="38"/>
      <c r="AC416" s="38"/>
      <c r="AD416" s="38"/>
      <c r="AE416" s="38"/>
      <c r="AR416" s="229" t="s">
        <v>193</v>
      </c>
      <c r="AT416" s="229" t="s">
        <v>148</v>
      </c>
      <c r="AU416" s="229" t="s">
        <v>97</v>
      </c>
      <c r="AY416" s="17" t="s">
        <v>145</v>
      </c>
      <c r="BE416" s="230">
        <f>IF(N416="základní",J416,0)</f>
        <v>0</v>
      </c>
      <c r="BF416" s="230">
        <f>IF(N416="snížená",J416,0)</f>
        <v>0</v>
      </c>
      <c r="BG416" s="230">
        <f>IF(N416="zákl. přenesená",J416,0)</f>
        <v>0</v>
      </c>
      <c r="BH416" s="230">
        <f>IF(N416="sníž. přenesená",J416,0)</f>
        <v>0</v>
      </c>
      <c r="BI416" s="230">
        <f>IF(N416="nulová",J416,0)</f>
        <v>0</v>
      </c>
      <c r="BJ416" s="17" t="s">
        <v>97</v>
      </c>
      <c r="BK416" s="230">
        <f>ROUND(I416*H416,2)</f>
        <v>0</v>
      </c>
      <c r="BL416" s="17" t="s">
        <v>193</v>
      </c>
      <c r="BM416" s="229" t="s">
        <v>633</v>
      </c>
    </row>
    <row r="417" s="14" customFormat="1">
      <c r="A417" s="14"/>
      <c r="B417" s="242"/>
      <c r="C417" s="243"/>
      <c r="D417" s="233" t="s">
        <v>154</v>
      </c>
      <c r="E417" s="244" t="s">
        <v>1</v>
      </c>
      <c r="F417" s="245" t="s">
        <v>634</v>
      </c>
      <c r="G417" s="243"/>
      <c r="H417" s="246">
        <v>69.340000000000003</v>
      </c>
      <c r="I417" s="247"/>
      <c r="J417" s="243"/>
      <c r="K417" s="243"/>
      <c r="L417" s="248"/>
      <c r="M417" s="249"/>
      <c r="N417" s="250"/>
      <c r="O417" s="250"/>
      <c r="P417" s="250"/>
      <c r="Q417" s="250"/>
      <c r="R417" s="250"/>
      <c r="S417" s="250"/>
      <c r="T417" s="251"/>
      <c r="U417" s="14"/>
      <c r="V417" s="14"/>
      <c r="W417" s="14"/>
      <c r="X417" s="14"/>
      <c r="Y417" s="14"/>
      <c r="Z417" s="14"/>
      <c r="AA417" s="14"/>
      <c r="AB417" s="14"/>
      <c r="AC417" s="14"/>
      <c r="AD417" s="14"/>
      <c r="AE417" s="14"/>
      <c r="AT417" s="252" t="s">
        <v>154</v>
      </c>
      <c r="AU417" s="252" t="s">
        <v>97</v>
      </c>
      <c r="AV417" s="14" t="s">
        <v>97</v>
      </c>
      <c r="AW417" s="14" t="s">
        <v>30</v>
      </c>
      <c r="AX417" s="14" t="s">
        <v>73</v>
      </c>
      <c r="AY417" s="252" t="s">
        <v>145</v>
      </c>
    </row>
    <row r="418" s="14" customFormat="1">
      <c r="A418" s="14"/>
      <c r="B418" s="242"/>
      <c r="C418" s="243"/>
      <c r="D418" s="233" t="s">
        <v>154</v>
      </c>
      <c r="E418" s="244" t="s">
        <v>1</v>
      </c>
      <c r="F418" s="245" t="s">
        <v>635</v>
      </c>
      <c r="G418" s="243"/>
      <c r="H418" s="246">
        <v>56.722000000000001</v>
      </c>
      <c r="I418" s="247"/>
      <c r="J418" s="243"/>
      <c r="K418" s="243"/>
      <c r="L418" s="248"/>
      <c r="M418" s="249"/>
      <c r="N418" s="250"/>
      <c r="O418" s="250"/>
      <c r="P418" s="250"/>
      <c r="Q418" s="250"/>
      <c r="R418" s="250"/>
      <c r="S418" s="250"/>
      <c r="T418" s="251"/>
      <c r="U418" s="14"/>
      <c r="V418" s="14"/>
      <c r="W418" s="14"/>
      <c r="X418" s="14"/>
      <c r="Y418" s="14"/>
      <c r="Z418" s="14"/>
      <c r="AA418" s="14"/>
      <c r="AB418" s="14"/>
      <c r="AC418" s="14"/>
      <c r="AD418" s="14"/>
      <c r="AE418" s="14"/>
      <c r="AT418" s="252" t="s">
        <v>154</v>
      </c>
      <c r="AU418" s="252" t="s">
        <v>97</v>
      </c>
      <c r="AV418" s="14" t="s">
        <v>97</v>
      </c>
      <c r="AW418" s="14" t="s">
        <v>30</v>
      </c>
      <c r="AX418" s="14" t="s">
        <v>73</v>
      </c>
      <c r="AY418" s="252" t="s">
        <v>145</v>
      </c>
    </row>
    <row r="419" s="14" customFormat="1">
      <c r="A419" s="14"/>
      <c r="B419" s="242"/>
      <c r="C419" s="243"/>
      <c r="D419" s="233" t="s">
        <v>154</v>
      </c>
      <c r="E419" s="244" t="s">
        <v>1</v>
      </c>
      <c r="F419" s="245" t="s">
        <v>636</v>
      </c>
      <c r="G419" s="243"/>
      <c r="H419" s="246">
        <v>23</v>
      </c>
      <c r="I419" s="247"/>
      <c r="J419" s="243"/>
      <c r="K419" s="243"/>
      <c r="L419" s="248"/>
      <c r="M419" s="249"/>
      <c r="N419" s="250"/>
      <c r="O419" s="250"/>
      <c r="P419" s="250"/>
      <c r="Q419" s="250"/>
      <c r="R419" s="250"/>
      <c r="S419" s="250"/>
      <c r="T419" s="251"/>
      <c r="U419" s="14"/>
      <c r="V419" s="14"/>
      <c r="W419" s="14"/>
      <c r="X419" s="14"/>
      <c r="Y419" s="14"/>
      <c r="Z419" s="14"/>
      <c r="AA419" s="14"/>
      <c r="AB419" s="14"/>
      <c r="AC419" s="14"/>
      <c r="AD419" s="14"/>
      <c r="AE419" s="14"/>
      <c r="AT419" s="252" t="s">
        <v>154</v>
      </c>
      <c r="AU419" s="252" t="s">
        <v>97</v>
      </c>
      <c r="AV419" s="14" t="s">
        <v>97</v>
      </c>
      <c r="AW419" s="14" t="s">
        <v>30</v>
      </c>
      <c r="AX419" s="14" t="s">
        <v>73</v>
      </c>
      <c r="AY419" s="252" t="s">
        <v>145</v>
      </c>
    </row>
    <row r="420" s="15" customFormat="1">
      <c r="A420" s="15"/>
      <c r="B420" s="253"/>
      <c r="C420" s="254"/>
      <c r="D420" s="233" t="s">
        <v>154</v>
      </c>
      <c r="E420" s="255" t="s">
        <v>1</v>
      </c>
      <c r="F420" s="256" t="s">
        <v>157</v>
      </c>
      <c r="G420" s="254"/>
      <c r="H420" s="257">
        <v>149.06200000000001</v>
      </c>
      <c r="I420" s="258"/>
      <c r="J420" s="254"/>
      <c r="K420" s="254"/>
      <c r="L420" s="259"/>
      <c r="M420" s="260"/>
      <c r="N420" s="261"/>
      <c r="O420" s="261"/>
      <c r="P420" s="261"/>
      <c r="Q420" s="261"/>
      <c r="R420" s="261"/>
      <c r="S420" s="261"/>
      <c r="T420" s="262"/>
      <c r="U420" s="15"/>
      <c r="V420" s="15"/>
      <c r="W420" s="15"/>
      <c r="X420" s="15"/>
      <c r="Y420" s="15"/>
      <c r="Z420" s="15"/>
      <c r="AA420" s="15"/>
      <c r="AB420" s="15"/>
      <c r="AC420" s="15"/>
      <c r="AD420" s="15"/>
      <c r="AE420" s="15"/>
      <c r="AT420" s="263" t="s">
        <v>154</v>
      </c>
      <c r="AU420" s="263" t="s">
        <v>97</v>
      </c>
      <c r="AV420" s="15" t="s">
        <v>153</v>
      </c>
      <c r="AW420" s="15" t="s">
        <v>30</v>
      </c>
      <c r="AX420" s="15" t="s">
        <v>80</v>
      </c>
      <c r="AY420" s="263" t="s">
        <v>145</v>
      </c>
    </row>
    <row r="421" s="2" customFormat="1" ht="16.5" customHeight="1">
      <c r="A421" s="38"/>
      <c r="B421" s="39"/>
      <c r="C421" s="264" t="s">
        <v>380</v>
      </c>
      <c r="D421" s="264" t="s">
        <v>184</v>
      </c>
      <c r="E421" s="265" t="s">
        <v>637</v>
      </c>
      <c r="F421" s="266" t="s">
        <v>638</v>
      </c>
      <c r="G421" s="267" t="s">
        <v>151</v>
      </c>
      <c r="H421" s="268">
        <v>163.96600000000001</v>
      </c>
      <c r="I421" s="269"/>
      <c r="J421" s="270">
        <f>ROUND(I421*H421,2)</f>
        <v>0</v>
      </c>
      <c r="K421" s="266" t="s">
        <v>152</v>
      </c>
      <c r="L421" s="271"/>
      <c r="M421" s="272" t="s">
        <v>1</v>
      </c>
      <c r="N421" s="273" t="s">
        <v>39</v>
      </c>
      <c r="O421" s="91"/>
      <c r="P421" s="227">
        <f>O421*H421</f>
        <v>0</v>
      </c>
      <c r="Q421" s="227">
        <v>0</v>
      </c>
      <c r="R421" s="227">
        <f>Q421*H421</f>
        <v>0</v>
      </c>
      <c r="S421" s="227">
        <v>0</v>
      </c>
      <c r="T421" s="228">
        <f>S421*H421</f>
        <v>0</v>
      </c>
      <c r="U421" s="38"/>
      <c r="V421" s="38"/>
      <c r="W421" s="38"/>
      <c r="X421" s="38"/>
      <c r="Y421" s="38"/>
      <c r="Z421" s="38"/>
      <c r="AA421" s="38"/>
      <c r="AB421" s="38"/>
      <c r="AC421" s="38"/>
      <c r="AD421" s="38"/>
      <c r="AE421" s="38"/>
      <c r="AR421" s="229" t="s">
        <v>239</v>
      </c>
      <c r="AT421" s="229" t="s">
        <v>184</v>
      </c>
      <c r="AU421" s="229" t="s">
        <v>97</v>
      </c>
      <c r="AY421" s="17" t="s">
        <v>145</v>
      </c>
      <c r="BE421" s="230">
        <f>IF(N421="základní",J421,0)</f>
        <v>0</v>
      </c>
      <c r="BF421" s="230">
        <f>IF(N421="snížená",J421,0)</f>
        <v>0</v>
      </c>
      <c r="BG421" s="230">
        <f>IF(N421="zákl. přenesená",J421,0)</f>
        <v>0</v>
      </c>
      <c r="BH421" s="230">
        <f>IF(N421="sníž. přenesená",J421,0)</f>
        <v>0</v>
      </c>
      <c r="BI421" s="230">
        <f>IF(N421="nulová",J421,0)</f>
        <v>0</v>
      </c>
      <c r="BJ421" s="17" t="s">
        <v>97</v>
      </c>
      <c r="BK421" s="230">
        <f>ROUND(I421*H421,2)</f>
        <v>0</v>
      </c>
      <c r="BL421" s="17" t="s">
        <v>193</v>
      </c>
      <c r="BM421" s="229" t="s">
        <v>639</v>
      </c>
    </row>
    <row r="422" s="14" customFormat="1">
      <c r="A422" s="14"/>
      <c r="B422" s="242"/>
      <c r="C422" s="243"/>
      <c r="D422" s="233" t="s">
        <v>154</v>
      </c>
      <c r="E422" s="244" t="s">
        <v>1</v>
      </c>
      <c r="F422" s="245" t="s">
        <v>640</v>
      </c>
      <c r="G422" s="243"/>
      <c r="H422" s="246">
        <v>163.96600000000001</v>
      </c>
      <c r="I422" s="247"/>
      <c r="J422" s="243"/>
      <c r="K422" s="243"/>
      <c r="L422" s="248"/>
      <c r="M422" s="249"/>
      <c r="N422" s="250"/>
      <c r="O422" s="250"/>
      <c r="P422" s="250"/>
      <c r="Q422" s="250"/>
      <c r="R422" s="250"/>
      <c r="S422" s="250"/>
      <c r="T422" s="251"/>
      <c r="U422" s="14"/>
      <c r="V422" s="14"/>
      <c r="W422" s="14"/>
      <c r="X422" s="14"/>
      <c r="Y422" s="14"/>
      <c r="Z422" s="14"/>
      <c r="AA422" s="14"/>
      <c r="AB422" s="14"/>
      <c r="AC422" s="14"/>
      <c r="AD422" s="14"/>
      <c r="AE422" s="14"/>
      <c r="AT422" s="252" t="s">
        <v>154</v>
      </c>
      <c r="AU422" s="252" t="s">
        <v>97</v>
      </c>
      <c r="AV422" s="14" t="s">
        <v>97</v>
      </c>
      <c r="AW422" s="14" t="s">
        <v>30</v>
      </c>
      <c r="AX422" s="14" t="s">
        <v>73</v>
      </c>
      <c r="AY422" s="252" t="s">
        <v>145</v>
      </c>
    </row>
    <row r="423" s="15" customFormat="1">
      <c r="A423" s="15"/>
      <c r="B423" s="253"/>
      <c r="C423" s="254"/>
      <c r="D423" s="233" t="s">
        <v>154</v>
      </c>
      <c r="E423" s="255" t="s">
        <v>1</v>
      </c>
      <c r="F423" s="256" t="s">
        <v>157</v>
      </c>
      <c r="G423" s="254"/>
      <c r="H423" s="257">
        <v>163.96600000000001</v>
      </c>
      <c r="I423" s="258"/>
      <c r="J423" s="254"/>
      <c r="K423" s="254"/>
      <c r="L423" s="259"/>
      <c r="M423" s="260"/>
      <c r="N423" s="261"/>
      <c r="O423" s="261"/>
      <c r="P423" s="261"/>
      <c r="Q423" s="261"/>
      <c r="R423" s="261"/>
      <c r="S423" s="261"/>
      <c r="T423" s="262"/>
      <c r="U423" s="15"/>
      <c r="V423" s="15"/>
      <c r="W423" s="15"/>
      <c r="X423" s="15"/>
      <c r="Y423" s="15"/>
      <c r="Z423" s="15"/>
      <c r="AA423" s="15"/>
      <c r="AB423" s="15"/>
      <c r="AC423" s="15"/>
      <c r="AD423" s="15"/>
      <c r="AE423" s="15"/>
      <c r="AT423" s="263" t="s">
        <v>154</v>
      </c>
      <c r="AU423" s="263" t="s">
        <v>97</v>
      </c>
      <c r="AV423" s="15" t="s">
        <v>153</v>
      </c>
      <c r="AW423" s="15" t="s">
        <v>30</v>
      </c>
      <c r="AX423" s="15" t="s">
        <v>80</v>
      </c>
      <c r="AY423" s="263" t="s">
        <v>145</v>
      </c>
    </row>
    <row r="424" s="2" customFormat="1" ht="33" customHeight="1">
      <c r="A424" s="38"/>
      <c r="B424" s="39"/>
      <c r="C424" s="218" t="s">
        <v>641</v>
      </c>
      <c r="D424" s="218" t="s">
        <v>148</v>
      </c>
      <c r="E424" s="219" t="s">
        <v>642</v>
      </c>
      <c r="F424" s="220" t="s">
        <v>643</v>
      </c>
      <c r="G424" s="221" t="s">
        <v>151</v>
      </c>
      <c r="H424" s="222">
        <v>250.14400000000001</v>
      </c>
      <c r="I424" s="223"/>
      <c r="J424" s="224">
        <f>ROUND(I424*H424,2)</f>
        <v>0</v>
      </c>
      <c r="K424" s="220" t="s">
        <v>152</v>
      </c>
      <c r="L424" s="44"/>
      <c r="M424" s="225" t="s">
        <v>1</v>
      </c>
      <c r="N424" s="226" t="s">
        <v>39</v>
      </c>
      <c r="O424" s="91"/>
      <c r="P424" s="227">
        <f>O424*H424</f>
        <v>0</v>
      </c>
      <c r="Q424" s="227">
        <v>0</v>
      </c>
      <c r="R424" s="227">
        <f>Q424*H424</f>
        <v>0</v>
      </c>
      <c r="S424" s="227">
        <v>0</v>
      </c>
      <c r="T424" s="228">
        <f>S424*H424</f>
        <v>0</v>
      </c>
      <c r="U424" s="38"/>
      <c r="V424" s="38"/>
      <c r="W424" s="38"/>
      <c r="X424" s="38"/>
      <c r="Y424" s="38"/>
      <c r="Z424" s="38"/>
      <c r="AA424" s="38"/>
      <c r="AB424" s="38"/>
      <c r="AC424" s="38"/>
      <c r="AD424" s="38"/>
      <c r="AE424" s="38"/>
      <c r="AR424" s="229" t="s">
        <v>193</v>
      </c>
      <c r="AT424" s="229" t="s">
        <v>148</v>
      </c>
      <c r="AU424" s="229" t="s">
        <v>97</v>
      </c>
      <c r="AY424" s="17" t="s">
        <v>145</v>
      </c>
      <c r="BE424" s="230">
        <f>IF(N424="základní",J424,0)</f>
        <v>0</v>
      </c>
      <c r="BF424" s="230">
        <f>IF(N424="snížená",J424,0)</f>
        <v>0</v>
      </c>
      <c r="BG424" s="230">
        <f>IF(N424="zákl. přenesená",J424,0)</f>
        <v>0</v>
      </c>
      <c r="BH424" s="230">
        <f>IF(N424="sníž. přenesená",J424,0)</f>
        <v>0</v>
      </c>
      <c r="BI424" s="230">
        <f>IF(N424="nulová",J424,0)</f>
        <v>0</v>
      </c>
      <c r="BJ424" s="17" t="s">
        <v>97</v>
      </c>
      <c r="BK424" s="230">
        <f>ROUND(I424*H424,2)</f>
        <v>0</v>
      </c>
      <c r="BL424" s="17" t="s">
        <v>193</v>
      </c>
      <c r="BM424" s="229" t="s">
        <v>644</v>
      </c>
    </row>
    <row r="425" s="2" customFormat="1" ht="37.8" customHeight="1">
      <c r="A425" s="38"/>
      <c r="B425" s="39"/>
      <c r="C425" s="218" t="s">
        <v>384</v>
      </c>
      <c r="D425" s="218" t="s">
        <v>148</v>
      </c>
      <c r="E425" s="219" t="s">
        <v>645</v>
      </c>
      <c r="F425" s="220" t="s">
        <v>646</v>
      </c>
      <c r="G425" s="221" t="s">
        <v>151</v>
      </c>
      <c r="H425" s="222">
        <v>37.517000000000003</v>
      </c>
      <c r="I425" s="223"/>
      <c r="J425" s="224">
        <f>ROUND(I425*H425,2)</f>
        <v>0</v>
      </c>
      <c r="K425" s="220" t="s">
        <v>152</v>
      </c>
      <c r="L425" s="44"/>
      <c r="M425" s="225" t="s">
        <v>1</v>
      </c>
      <c r="N425" s="226" t="s">
        <v>39</v>
      </c>
      <c r="O425" s="91"/>
      <c r="P425" s="227">
        <f>O425*H425</f>
        <v>0</v>
      </c>
      <c r="Q425" s="227">
        <v>0</v>
      </c>
      <c r="R425" s="227">
        <f>Q425*H425</f>
        <v>0</v>
      </c>
      <c r="S425" s="227">
        <v>0</v>
      </c>
      <c r="T425" s="228">
        <f>S425*H425</f>
        <v>0</v>
      </c>
      <c r="U425" s="38"/>
      <c r="V425" s="38"/>
      <c r="W425" s="38"/>
      <c r="X425" s="38"/>
      <c r="Y425" s="38"/>
      <c r="Z425" s="38"/>
      <c r="AA425" s="38"/>
      <c r="AB425" s="38"/>
      <c r="AC425" s="38"/>
      <c r="AD425" s="38"/>
      <c r="AE425" s="38"/>
      <c r="AR425" s="229" t="s">
        <v>193</v>
      </c>
      <c r="AT425" s="229" t="s">
        <v>148</v>
      </c>
      <c r="AU425" s="229" t="s">
        <v>97</v>
      </c>
      <c r="AY425" s="17" t="s">
        <v>145</v>
      </c>
      <c r="BE425" s="230">
        <f>IF(N425="základní",J425,0)</f>
        <v>0</v>
      </c>
      <c r="BF425" s="230">
        <f>IF(N425="snížená",J425,0)</f>
        <v>0</v>
      </c>
      <c r="BG425" s="230">
        <f>IF(N425="zákl. přenesená",J425,0)</f>
        <v>0</v>
      </c>
      <c r="BH425" s="230">
        <f>IF(N425="sníž. přenesená",J425,0)</f>
        <v>0</v>
      </c>
      <c r="BI425" s="230">
        <f>IF(N425="nulová",J425,0)</f>
        <v>0</v>
      </c>
      <c r="BJ425" s="17" t="s">
        <v>97</v>
      </c>
      <c r="BK425" s="230">
        <f>ROUND(I425*H425,2)</f>
        <v>0</v>
      </c>
      <c r="BL425" s="17" t="s">
        <v>193</v>
      </c>
      <c r="BM425" s="229" t="s">
        <v>647</v>
      </c>
    </row>
    <row r="426" s="14" customFormat="1">
      <c r="A426" s="14"/>
      <c r="B426" s="242"/>
      <c r="C426" s="243"/>
      <c r="D426" s="233" t="s">
        <v>154</v>
      </c>
      <c r="E426" s="244" t="s">
        <v>1</v>
      </c>
      <c r="F426" s="245" t="s">
        <v>648</v>
      </c>
      <c r="G426" s="243"/>
      <c r="H426" s="246">
        <v>11.4</v>
      </c>
      <c r="I426" s="247"/>
      <c r="J426" s="243"/>
      <c r="K426" s="243"/>
      <c r="L426" s="248"/>
      <c r="M426" s="249"/>
      <c r="N426" s="250"/>
      <c r="O426" s="250"/>
      <c r="P426" s="250"/>
      <c r="Q426" s="250"/>
      <c r="R426" s="250"/>
      <c r="S426" s="250"/>
      <c r="T426" s="251"/>
      <c r="U426" s="14"/>
      <c r="V426" s="14"/>
      <c r="W426" s="14"/>
      <c r="X426" s="14"/>
      <c r="Y426" s="14"/>
      <c r="Z426" s="14"/>
      <c r="AA426" s="14"/>
      <c r="AB426" s="14"/>
      <c r="AC426" s="14"/>
      <c r="AD426" s="14"/>
      <c r="AE426" s="14"/>
      <c r="AT426" s="252" t="s">
        <v>154</v>
      </c>
      <c r="AU426" s="252" t="s">
        <v>97</v>
      </c>
      <c r="AV426" s="14" t="s">
        <v>97</v>
      </c>
      <c r="AW426" s="14" t="s">
        <v>30</v>
      </c>
      <c r="AX426" s="14" t="s">
        <v>73</v>
      </c>
      <c r="AY426" s="252" t="s">
        <v>145</v>
      </c>
    </row>
    <row r="427" s="14" customFormat="1">
      <c r="A427" s="14"/>
      <c r="B427" s="242"/>
      <c r="C427" s="243"/>
      <c r="D427" s="233" t="s">
        <v>154</v>
      </c>
      <c r="E427" s="244" t="s">
        <v>1</v>
      </c>
      <c r="F427" s="245" t="s">
        <v>649</v>
      </c>
      <c r="G427" s="243"/>
      <c r="H427" s="246">
        <v>2.3999999999999999</v>
      </c>
      <c r="I427" s="247"/>
      <c r="J427" s="243"/>
      <c r="K427" s="243"/>
      <c r="L427" s="248"/>
      <c r="M427" s="249"/>
      <c r="N427" s="250"/>
      <c r="O427" s="250"/>
      <c r="P427" s="250"/>
      <c r="Q427" s="250"/>
      <c r="R427" s="250"/>
      <c r="S427" s="250"/>
      <c r="T427" s="251"/>
      <c r="U427" s="14"/>
      <c r="V427" s="14"/>
      <c r="W427" s="14"/>
      <c r="X427" s="14"/>
      <c r="Y427" s="14"/>
      <c r="Z427" s="14"/>
      <c r="AA427" s="14"/>
      <c r="AB427" s="14"/>
      <c r="AC427" s="14"/>
      <c r="AD427" s="14"/>
      <c r="AE427" s="14"/>
      <c r="AT427" s="252" t="s">
        <v>154</v>
      </c>
      <c r="AU427" s="252" t="s">
        <v>97</v>
      </c>
      <c r="AV427" s="14" t="s">
        <v>97</v>
      </c>
      <c r="AW427" s="14" t="s">
        <v>30</v>
      </c>
      <c r="AX427" s="14" t="s">
        <v>73</v>
      </c>
      <c r="AY427" s="252" t="s">
        <v>145</v>
      </c>
    </row>
    <row r="428" s="14" customFormat="1">
      <c r="A428" s="14"/>
      <c r="B428" s="242"/>
      <c r="C428" s="243"/>
      <c r="D428" s="233" t="s">
        <v>154</v>
      </c>
      <c r="E428" s="244" t="s">
        <v>1</v>
      </c>
      <c r="F428" s="245" t="s">
        <v>650</v>
      </c>
      <c r="G428" s="243"/>
      <c r="H428" s="246">
        <v>3.7999999999999998</v>
      </c>
      <c r="I428" s="247"/>
      <c r="J428" s="243"/>
      <c r="K428" s="243"/>
      <c r="L428" s="248"/>
      <c r="M428" s="249"/>
      <c r="N428" s="250"/>
      <c r="O428" s="250"/>
      <c r="P428" s="250"/>
      <c r="Q428" s="250"/>
      <c r="R428" s="250"/>
      <c r="S428" s="250"/>
      <c r="T428" s="251"/>
      <c r="U428" s="14"/>
      <c r="V428" s="14"/>
      <c r="W428" s="14"/>
      <c r="X428" s="14"/>
      <c r="Y428" s="14"/>
      <c r="Z428" s="14"/>
      <c r="AA428" s="14"/>
      <c r="AB428" s="14"/>
      <c r="AC428" s="14"/>
      <c r="AD428" s="14"/>
      <c r="AE428" s="14"/>
      <c r="AT428" s="252" t="s">
        <v>154</v>
      </c>
      <c r="AU428" s="252" t="s">
        <v>97</v>
      </c>
      <c r="AV428" s="14" t="s">
        <v>97</v>
      </c>
      <c r="AW428" s="14" t="s">
        <v>30</v>
      </c>
      <c r="AX428" s="14" t="s">
        <v>73</v>
      </c>
      <c r="AY428" s="252" t="s">
        <v>145</v>
      </c>
    </row>
    <row r="429" s="14" customFormat="1">
      <c r="A429" s="14"/>
      <c r="B429" s="242"/>
      <c r="C429" s="243"/>
      <c r="D429" s="233" t="s">
        <v>154</v>
      </c>
      <c r="E429" s="244" t="s">
        <v>1</v>
      </c>
      <c r="F429" s="245" t="s">
        <v>651</v>
      </c>
      <c r="G429" s="243"/>
      <c r="H429" s="246">
        <v>12.800000000000001</v>
      </c>
      <c r="I429" s="247"/>
      <c r="J429" s="243"/>
      <c r="K429" s="243"/>
      <c r="L429" s="248"/>
      <c r="M429" s="249"/>
      <c r="N429" s="250"/>
      <c r="O429" s="250"/>
      <c r="P429" s="250"/>
      <c r="Q429" s="250"/>
      <c r="R429" s="250"/>
      <c r="S429" s="250"/>
      <c r="T429" s="251"/>
      <c r="U429" s="14"/>
      <c r="V429" s="14"/>
      <c r="W429" s="14"/>
      <c r="X429" s="14"/>
      <c r="Y429" s="14"/>
      <c r="Z429" s="14"/>
      <c r="AA429" s="14"/>
      <c r="AB429" s="14"/>
      <c r="AC429" s="14"/>
      <c r="AD429" s="14"/>
      <c r="AE429" s="14"/>
      <c r="AT429" s="252" t="s">
        <v>154</v>
      </c>
      <c r="AU429" s="252" t="s">
        <v>97</v>
      </c>
      <c r="AV429" s="14" t="s">
        <v>97</v>
      </c>
      <c r="AW429" s="14" t="s">
        <v>30</v>
      </c>
      <c r="AX429" s="14" t="s">
        <v>73</v>
      </c>
      <c r="AY429" s="252" t="s">
        <v>145</v>
      </c>
    </row>
    <row r="430" s="14" customFormat="1">
      <c r="A430" s="14"/>
      <c r="B430" s="242"/>
      <c r="C430" s="243"/>
      <c r="D430" s="233" t="s">
        <v>154</v>
      </c>
      <c r="E430" s="244" t="s">
        <v>1</v>
      </c>
      <c r="F430" s="245" t="s">
        <v>652</v>
      </c>
      <c r="G430" s="243"/>
      <c r="H430" s="246">
        <v>2.7999999999999998</v>
      </c>
      <c r="I430" s="247"/>
      <c r="J430" s="243"/>
      <c r="K430" s="243"/>
      <c r="L430" s="248"/>
      <c r="M430" s="249"/>
      <c r="N430" s="250"/>
      <c r="O430" s="250"/>
      <c r="P430" s="250"/>
      <c r="Q430" s="250"/>
      <c r="R430" s="250"/>
      <c r="S430" s="250"/>
      <c r="T430" s="251"/>
      <c r="U430" s="14"/>
      <c r="V430" s="14"/>
      <c r="W430" s="14"/>
      <c r="X430" s="14"/>
      <c r="Y430" s="14"/>
      <c r="Z430" s="14"/>
      <c r="AA430" s="14"/>
      <c r="AB430" s="14"/>
      <c r="AC430" s="14"/>
      <c r="AD430" s="14"/>
      <c r="AE430" s="14"/>
      <c r="AT430" s="252" t="s">
        <v>154</v>
      </c>
      <c r="AU430" s="252" t="s">
        <v>97</v>
      </c>
      <c r="AV430" s="14" t="s">
        <v>97</v>
      </c>
      <c r="AW430" s="14" t="s">
        <v>30</v>
      </c>
      <c r="AX430" s="14" t="s">
        <v>73</v>
      </c>
      <c r="AY430" s="252" t="s">
        <v>145</v>
      </c>
    </row>
    <row r="431" s="14" customFormat="1">
      <c r="A431" s="14"/>
      <c r="B431" s="242"/>
      <c r="C431" s="243"/>
      <c r="D431" s="233" t="s">
        <v>154</v>
      </c>
      <c r="E431" s="244" t="s">
        <v>1</v>
      </c>
      <c r="F431" s="245" t="s">
        <v>653</v>
      </c>
      <c r="G431" s="243"/>
      <c r="H431" s="246">
        <v>4.3170000000000002</v>
      </c>
      <c r="I431" s="247"/>
      <c r="J431" s="243"/>
      <c r="K431" s="243"/>
      <c r="L431" s="248"/>
      <c r="M431" s="249"/>
      <c r="N431" s="250"/>
      <c r="O431" s="250"/>
      <c r="P431" s="250"/>
      <c r="Q431" s="250"/>
      <c r="R431" s="250"/>
      <c r="S431" s="250"/>
      <c r="T431" s="251"/>
      <c r="U431" s="14"/>
      <c r="V431" s="14"/>
      <c r="W431" s="14"/>
      <c r="X431" s="14"/>
      <c r="Y431" s="14"/>
      <c r="Z431" s="14"/>
      <c r="AA431" s="14"/>
      <c r="AB431" s="14"/>
      <c r="AC431" s="14"/>
      <c r="AD431" s="14"/>
      <c r="AE431" s="14"/>
      <c r="AT431" s="252" t="s">
        <v>154</v>
      </c>
      <c r="AU431" s="252" t="s">
        <v>97</v>
      </c>
      <c r="AV431" s="14" t="s">
        <v>97</v>
      </c>
      <c r="AW431" s="14" t="s">
        <v>30</v>
      </c>
      <c r="AX431" s="14" t="s">
        <v>73</v>
      </c>
      <c r="AY431" s="252" t="s">
        <v>145</v>
      </c>
    </row>
    <row r="432" s="15" customFormat="1">
      <c r="A432" s="15"/>
      <c r="B432" s="253"/>
      <c r="C432" s="254"/>
      <c r="D432" s="233" t="s">
        <v>154</v>
      </c>
      <c r="E432" s="255" t="s">
        <v>1</v>
      </c>
      <c r="F432" s="256" t="s">
        <v>157</v>
      </c>
      <c r="G432" s="254"/>
      <c r="H432" s="257">
        <v>37.517000000000003</v>
      </c>
      <c r="I432" s="258"/>
      <c r="J432" s="254"/>
      <c r="K432" s="254"/>
      <c r="L432" s="259"/>
      <c r="M432" s="260"/>
      <c r="N432" s="261"/>
      <c r="O432" s="261"/>
      <c r="P432" s="261"/>
      <c r="Q432" s="261"/>
      <c r="R432" s="261"/>
      <c r="S432" s="261"/>
      <c r="T432" s="262"/>
      <c r="U432" s="15"/>
      <c r="V432" s="15"/>
      <c r="W432" s="15"/>
      <c r="X432" s="15"/>
      <c r="Y432" s="15"/>
      <c r="Z432" s="15"/>
      <c r="AA432" s="15"/>
      <c r="AB432" s="15"/>
      <c r="AC432" s="15"/>
      <c r="AD432" s="15"/>
      <c r="AE432" s="15"/>
      <c r="AT432" s="263" t="s">
        <v>154</v>
      </c>
      <c r="AU432" s="263" t="s">
        <v>97</v>
      </c>
      <c r="AV432" s="15" t="s">
        <v>153</v>
      </c>
      <c r="AW432" s="15" t="s">
        <v>30</v>
      </c>
      <c r="AX432" s="15" t="s">
        <v>80</v>
      </c>
      <c r="AY432" s="263" t="s">
        <v>145</v>
      </c>
    </row>
    <row r="433" s="2" customFormat="1" ht="37.8" customHeight="1">
      <c r="A433" s="38"/>
      <c r="B433" s="39"/>
      <c r="C433" s="218" t="s">
        <v>654</v>
      </c>
      <c r="D433" s="218" t="s">
        <v>148</v>
      </c>
      <c r="E433" s="219" t="s">
        <v>655</v>
      </c>
      <c r="F433" s="220" t="s">
        <v>656</v>
      </c>
      <c r="G433" s="221" t="s">
        <v>151</v>
      </c>
      <c r="H433" s="222">
        <v>250.14400000000001</v>
      </c>
      <c r="I433" s="223"/>
      <c r="J433" s="224">
        <f>ROUND(I433*H433,2)</f>
        <v>0</v>
      </c>
      <c r="K433" s="220" t="s">
        <v>152</v>
      </c>
      <c r="L433" s="44"/>
      <c r="M433" s="225" t="s">
        <v>1</v>
      </c>
      <c r="N433" s="226" t="s">
        <v>39</v>
      </c>
      <c r="O433" s="91"/>
      <c r="P433" s="227">
        <f>O433*H433</f>
        <v>0</v>
      </c>
      <c r="Q433" s="227">
        <v>0</v>
      </c>
      <c r="R433" s="227">
        <f>Q433*H433</f>
        <v>0</v>
      </c>
      <c r="S433" s="227">
        <v>0</v>
      </c>
      <c r="T433" s="228">
        <f>S433*H433</f>
        <v>0</v>
      </c>
      <c r="U433" s="38"/>
      <c r="V433" s="38"/>
      <c r="W433" s="38"/>
      <c r="X433" s="38"/>
      <c r="Y433" s="38"/>
      <c r="Z433" s="38"/>
      <c r="AA433" s="38"/>
      <c r="AB433" s="38"/>
      <c r="AC433" s="38"/>
      <c r="AD433" s="38"/>
      <c r="AE433" s="38"/>
      <c r="AR433" s="229" t="s">
        <v>193</v>
      </c>
      <c r="AT433" s="229" t="s">
        <v>148</v>
      </c>
      <c r="AU433" s="229" t="s">
        <v>97</v>
      </c>
      <c r="AY433" s="17" t="s">
        <v>145</v>
      </c>
      <c r="BE433" s="230">
        <f>IF(N433="základní",J433,0)</f>
        <v>0</v>
      </c>
      <c r="BF433" s="230">
        <f>IF(N433="snížená",J433,0)</f>
        <v>0</v>
      </c>
      <c r="BG433" s="230">
        <f>IF(N433="zákl. přenesená",J433,0)</f>
        <v>0</v>
      </c>
      <c r="BH433" s="230">
        <f>IF(N433="sníž. přenesená",J433,0)</f>
        <v>0</v>
      </c>
      <c r="BI433" s="230">
        <f>IF(N433="nulová",J433,0)</f>
        <v>0</v>
      </c>
      <c r="BJ433" s="17" t="s">
        <v>97</v>
      </c>
      <c r="BK433" s="230">
        <f>ROUND(I433*H433,2)</f>
        <v>0</v>
      </c>
      <c r="BL433" s="17" t="s">
        <v>193</v>
      </c>
      <c r="BM433" s="229" t="s">
        <v>657</v>
      </c>
    </row>
    <row r="434" s="12" customFormat="1" ht="22.8" customHeight="1">
      <c r="A434" s="12"/>
      <c r="B434" s="202"/>
      <c r="C434" s="203"/>
      <c r="D434" s="204" t="s">
        <v>72</v>
      </c>
      <c r="E434" s="216" t="s">
        <v>658</v>
      </c>
      <c r="F434" s="216" t="s">
        <v>659</v>
      </c>
      <c r="G434" s="203"/>
      <c r="H434" s="203"/>
      <c r="I434" s="206"/>
      <c r="J434" s="217">
        <f>BK434</f>
        <v>0</v>
      </c>
      <c r="K434" s="203"/>
      <c r="L434" s="208"/>
      <c r="M434" s="209"/>
      <c r="N434" s="210"/>
      <c r="O434" s="210"/>
      <c r="P434" s="211">
        <f>P435</f>
        <v>0</v>
      </c>
      <c r="Q434" s="210"/>
      <c r="R434" s="211">
        <f>R435</f>
        <v>0</v>
      </c>
      <c r="S434" s="210"/>
      <c r="T434" s="212">
        <f>T435</f>
        <v>0</v>
      </c>
      <c r="U434" s="12"/>
      <c r="V434" s="12"/>
      <c r="W434" s="12"/>
      <c r="X434" s="12"/>
      <c r="Y434" s="12"/>
      <c r="Z434" s="12"/>
      <c r="AA434" s="12"/>
      <c r="AB434" s="12"/>
      <c r="AC434" s="12"/>
      <c r="AD434" s="12"/>
      <c r="AE434" s="12"/>
      <c r="AR434" s="213" t="s">
        <v>80</v>
      </c>
      <c r="AT434" s="214" t="s">
        <v>72</v>
      </c>
      <c r="AU434" s="214" t="s">
        <v>80</v>
      </c>
      <c r="AY434" s="213" t="s">
        <v>145</v>
      </c>
      <c r="BK434" s="215">
        <f>BK435</f>
        <v>0</v>
      </c>
    </row>
    <row r="435" s="2" customFormat="1" ht="16.5" customHeight="1">
      <c r="A435" s="38"/>
      <c r="B435" s="39"/>
      <c r="C435" s="218" t="s">
        <v>389</v>
      </c>
      <c r="D435" s="218" t="s">
        <v>148</v>
      </c>
      <c r="E435" s="219" t="s">
        <v>660</v>
      </c>
      <c r="F435" s="220" t="s">
        <v>661</v>
      </c>
      <c r="G435" s="221" t="s">
        <v>165</v>
      </c>
      <c r="H435" s="222">
        <v>1</v>
      </c>
      <c r="I435" s="223"/>
      <c r="J435" s="224">
        <f>ROUND(I435*H435,2)</f>
        <v>0</v>
      </c>
      <c r="K435" s="220" t="s">
        <v>1</v>
      </c>
      <c r="L435" s="44"/>
      <c r="M435" s="274" t="s">
        <v>1</v>
      </c>
      <c r="N435" s="275" t="s">
        <v>39</v>
      </c>
      <c r="O435" s="276"/>
      <c r="P435" s="277">
        <f>O435*H435</f>
        <v>0</v>
      </c>
      <c r="Q435" s="277">
        <v>0</v>
      </c>
      <c r="R435" s="277">
        <f>Q435*H435</f>
        <v>0</v>
      </c>
      <c r="S435" s="277">
        <v>0</v>
      </c>
      <c r="T435" s="278">
        <f>S435*H435</f>
        <v>0</v>
      </c>
      <c r="U435" s="38"/>
      <c r="V435" s="38"/>
      <c r="W435" s="38"/>
      <c r="X435" s="38"/>
      <c r="Y435" s="38"/>
      <c r="Z435" s="38"/>
      <c r="AA435" s="38"/>
      <c r="AB435" s="38"/>
      <c r="AC435" s="38"/>
      <c r="AD435" s="38"/>
      <c r="AE435" s="38"/>
      <c r="AR435" s="229" t="s">
        <v>153</v>
      </c>
      <c r="AT435" s="229" t="s">
        <v>148</v>
      </c>
      <c r="AU435" s="229" t="s">
        <v>97</v>
      </c>
      <c r="AY435" s="17" t="s">
        <v>145</v>
      </c>
      <c r="BE435" s="230">
        <f>IF(N435="základní",J435,0)</f>
        <v>0</v>
      </c>
      <c r="BF435" s="230">
        <f>IF(N435="snížená",J435,0)</f>
        <v>0</v>
      </c>
      <c r="BG435" s="230">
        <f>IF(N435="zákl. přenesená",J435,0)</f>
        <v>0</v>
      </c>
      <c r="BH435" s="230">
        <f>IF(N435="sníž. přenesená",J435,0)</f>
        <v>0</v>
      </c>
      <c r="BI435" s="230">
        <f>IF(N435="nulová",J435,0)</f>
        <v>0</v>
      </c>
      <c r="BJ435" s="17" t="s">
        <v>97</v>
      </c>
      <c r="BK435" s="230">
        <f>ROUND(I435*H435,2)</f>
        <v>0</v>
      </c>
      <c r="BL435" s="17" t="s">
        <v>153</v>
      </c>
      <c r="BM435" s="229" t="s">
        <v>662</v>
      </c>
    </row>
    <row r="436" s="2" customFormat="1" ht="6.96" customHeight="1">
      <c r="A436" s="38"/>
      <c r="B436" s="66"/>
      <c r="C436" s="67"/>
      <c r="D436" s="67"/>
      <c r="E436" s="67"/>
      <c r="F436" s="67"/>
      <c r="G436" s="67"/>
      <c r="H436" s="67"/>
      <c r="I436" s="67"/>
      <c r="J436" s="67"/>
      <c r="K436" s="67"/>
      <c r="L436" s="44"/>
      <c r="M436" s="38"/>
      <c r="O436" s="38"/>
      <c r="P436" s="38"/>
      <c r="Q436" s="38"/>
      <c r="R436" s="38"/>
      <c r="S436" s="38"/>
      <c r="T436" s="38"/>
      <c r="U436" s="38"/>
      <c r="V436" s="38"/>
      <c r="W436" s="38"/>
      <c r="X436" s="38"/>
      <c r="Y436" s="38"/>
      <c r="Z436" s="38"/>
      <c r="AA436" s="38"/>
      <c r="AB436" s="38"/>
      <c r="AC436" s="38"/>
      <c r="AD436" s="38"/>
      <c r="AE436" s="38"/>
    </row>
  </sheetData>
  <sheetProtection sheet="1" autoFilter="0" formatColumns="0" formatRows="0" objects="1" scenarios="1" spinCount="100000" saltValue="XJkqRfojBziUoxAkTt3mfAd2hvY97DPKVgxiezuoqwv2cLrVsIWYhDzDKgie7jwv+dqodQ7ZtZfu+aP2hbKm3g==" hashValue="VmG3aD/cN8uzE2XOaWx586zU8YfSENx1U0DJ4ufHG+6WnmYupRjIm5X+YJB3EmAotWp0UKofOhCCAUp2xmH01g==" algorithmName="SHA-512" password="CC35"/>
  <autoFilter ref="C133:K435"/>
  <mergeCells count="9">
    <mergeCell ref="E7:H7"/>
    <mergeCell ref="E9:H9"/>
    <mergeCell ref="E18:H18"/>
    <mergeCell ref="E27:H27"/>
    <mergeCell ref="E85:H85"/>
    <mergeCell ref="E87:H87"/>
    <mergeCell ref="E124:H124"/>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663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ROUND((SUM(BE127:BE230)),  2)</f>
        <v>0</v>
      </c>
      <c r="G33" s="38"/>
      <c r="H33" s="38"/>
      <c r="I33" s="155">
        <v>0.20999999999999999</v>
      </c>
      <c r="J33" s="154">
        <f>ROUND(((SUM(BE127:BE230))*I33),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ROUND((SUM(BF127:BF230)),  2)</f>
        <v>0</v>
      </c>
      <c r="G34" s="38"/>
      <c r="H34" s="38"/>
      <c r="I34" s="155">
        <v>0.12</v>
      </c>
      <c r="J34" s="154">
        <f>ROUND(((SUM(BF127:BF230))*I34),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ROUND((SUM(BG127:BG230)),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ROUND((SUM(BH127:BH230)),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ROUND((SUM(BI127:BI230)),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02 - Zdravotechnika</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J127</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112</v>
      </c>
      <c r="E97" s="182"/>
      <c r="F97" s="182"/>
      <c r="G97" s="182"/>
      <c r="H97" s="182"/>
      <c r="I97" s="182"/>
      <c r="J97" s="183">
        <f>J128</f>
        <v>0</v>
      </c>
      <c r="K97" s="180"/>
      <c r="L97" s="184"/>
      <c r="S97" s="9"/>
      <c r="T97" s="9"/>
      <c r="U97" s="9"/>
      <c r="V97" s="9"/>
      <c r="W97" s="9"/>
      <c r="X97" s="9"/>
      <c r="Y97" s="9"/>
      <c r="Z97" s="9"/>
      <c r="AA97" s="9"/>
      <c r="AB97" s="9"/>
      <c r="AC97" s="9"/>
      <c r="AD97" s="9"/>
      <c r="AE97" s="9"/>
    </row>
    <row r="98" s="10" customFormat="1" ht="19.92" customHeight="1">
      <c r="A98" s="10"/>
      <c r="B98" s="185"/>
      <c r="C98" s="186"/>
      <c r="D98" s="187" t="s">
        <v>114</v>
      </c>
      <c r="E98" s="188"/>
      <c r="F98" s="188"/>
      <c r="G98" s="188"/>
      <c r="H98" s="188"/>
      <c r="I98" s="188"/>
      <c r="J98" s="189">
        <f>J129</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664</v>
      </c>
      <c r="E99" s="188"/>
      <c r="F99" s="188"/>
      <c r="G99" s="188"/>
      <c r="H99" s="188"/>
      <c r="I99" s="188"/>
      <c r="J99" s="189">
        <f>J131</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119</v>
      </c>
      <c r="E100" s="188"/>
      <c r="F100" s="188"/>
      <c r="G100" s="188"/>
      <c r="H100" s="188"/>
      <c r="I100" s="188"/>
      <c r="J100" s="189">
        <f>J133</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120</v>
      </c>
      <c r="E101" s="188"/>
      <c r="F101" s="188"/>
      <c r="G101" s="188"/>
      <c r="H101" s="188"/>
      <c r="I101" s="188"/>
      <c r="J101" s="189">
        <f>J135</f>
        <v>0</v>
      </c>
      <c r="K101" s="186"/>
      <c r="L101" s="190"/>
      <c r="S101" s="10"/>
      <c r="T101" s="10"/>
      <c r="U101" s="10"/>
      <c r="V101" s="10"/>
      <c r="W101" s="10"/>
      <c r="X101" s="10"/>
      <c r="Y101" s="10"/>
      <c r="Z101" s="10"/>
      <c r="AA101" s="10"/>
      <c r="AB101" s="10"/>
      <c r="AC101" s="10"/>
      <c r="AD101" s="10"/>
      <c r="AE101" s="10"/>
    </row>
    <row r="102" s="9" customFormat="1" ht="24.96" customHeight="1">
      <c r="A102" s="9"/>
      <c r="B102" s="179"/>
      <c r="C102" s="180"/>
      <c r="D102" s="181" t="s">
        <v>121</v>
      </c>
      <c r="E102" s="182"/>
      <c r="F102" s="182"/>
      <c r="G102" s="182"/>
      <c r="H102" s="182"/>
      <c r="I102" s="182"/>
      <c r="J102" s="183">
        <f>J137</f>
        <v>0</v>
      </c>
      <c r="K102" s="180"/>
      <c r="L102" s="184"/>
      <c r="S102" s="9"/>
      <c r="T102" s="9"/>
      <c r="U102" s="9"/>
      <c r="V102" s="9"/>
      <c r="W102" s="9"/>
      <c r="X102" s="9"/>
      <c r="Y102" s="9"/>
      <c r="Z102" s="9"/>
      <c r="AA102" s="9"/>
      <c r="AB102" s="9"/>
      <c r="AC102" s="9"/>
      <c r="AD102" s="9"/>
      <c r="AE102" s="9"/>
    </row>
    <row r="103" s="10" customFormat="1" ht="19.92" customHeight="1">
      <c r="A103" s="10"/>
      <c r="B103" s="185"/>
      <c r="C103" s="186"/>
      <c r="D103" s="187" t="s">
        <v>665</v>
      </c>
      <c r="E103" s="188"/>
      <c r="F103" s="188"/>
      <c r="G103" s="188"/>
      <c r="H103" s="188"/>
      <c r="I103" s="188"/>
      <c r="J103" s="189">
        <f>J138</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666</v>
      </c>
      <c r="E104" s="188"/>
      <c r="F104" s="188"/>
      <c r="G104" s="188"/>
      <c r="H104" s="188"/>
      <c r="I104" s="188"/>
      <c r="J104" s="189">
        <f>J154</f>
        <v>0</v>
      </c>
      <c r="K104" s="186"/>
      <c r="L104" s="190"/>
      <c r="S104" s="10"/>
      <c r="T104" s="10"/>
      <c r="U104" s="10"/>
      <c r="V104" s="10"/>
      <c r="W104" s="10"/>
      <c r="X104" s="10"/>
      <c r="Y104" s="10"/>
      <c r="Z104" s="10"/>
      <c r="AA104" s="10"/>
      <c r="AB104" s="10"/>
      <c r="AC104" s="10"/>
      <c r="AD104" s="10"/>
      <c r="AE104" s="10"/>
    </row>
    <row r="105" s="10" customFormat="1" ht="19.92" customHeight="1">
      <c r="A105" s="10"/>
      <c r="B105" s="185"/>
      <c r="C105" s="186"/>
      <c r="D105" s="187" t="s">
        <v>667</v>
      </c>
      <c r="E105" s="188"/>
      <c r="F105" s="188"/>
      <c r="G105" s="188"/>
      <c r="H105" s="188"/>
      <c r="I105" s="188"/>
      <c r="J105" s="189">
        <f>J181</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668</v>
      </c>
      <c r="E106" s="188"/>
      <c r="F106" s="188"/>
      <c r="G106" s="188"/>
      <c r="H106" s="188"/>
      <c r="I106" s="188"/>
      <c r="J106" s="189">
        <f>J226</f>
        <v>0</v>
      </c>
      <c r="K106" s="186"/>
      <c r="L106" s="190"/>
      <c r="S106" s="10"/>
      <c r="T106" s="10"/>
      <c r="U106" s="10"/>
      <c r="V106" s="10"/>
      <c r="W106" s="10"/>
      <c r="X106" s="10"/>
      <c r="Y106" s="10"/>
      <c r="Z106" s="10"/>
      <c r="AA106" s="10"/>
      <c r="AB106" s="10"/>
      <c r="AC106" s="10"/>
      <c r="AD106" s="10"/>
      <c r="AE106" s="10"/>
    </row>
    <row r="107" s="9" customFormat="1" ht="24.96" customHeight="1">
      <c r="A107" s="9"/>
      <c r="B107" s="179"/>
      <c r="C107" s="180"/>
      <c r="D107" s="181" t="s">
        <v>669</v>
      </c>
      <c r="E107" s="182"/>
      <c r="F107" s="182"/>
      <c r="G107" s="182"/>
      <c r="H107" s="182"/>
      <c r="I107" s="182"/>
      <c r="J107" s="183">
        <f>J229</f>
        <v>0</v>
      </c>
      <c r="K107" s="180"/>
      <c r="L107" s="184"/>
      <c r="S107" s="9"/>
      <c r="T107" s="9"/>
      <c r="U107" s="9"/>
      <c r="V107" s="9"/>
      <c r="W107" s="9"/>
      <c r="X107" s="9"/>
      <c r="Y107" s="9"/>
      <c r="Z107" s="9"/>
      <c r="AA107" s="9"/>
      <c r="AB107" s="9"/>
      <c r="AC107" s="9"/>
      <c r="AD107" s="9"/>
      <c r="AE107" s="9"/>
    </row>
    <row r="108" s="2" customFormat="1" ht="21.84"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67"/>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69"/>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130</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26.25" customHeight="1">
      <c r="A117" s="38"/>
      <c r="B117" s="39"/>
      <c r="C117" s="40"/>
      <c r="D117" s="40"/>
      <c r="E117" s="174" t="str">
        <f>E7</f>
        <v>LK 2024-024 - Opravy bytových jednotek OŘ Brno - Bílovice nad Svitavou</v>
      </c>
      <c r="F117" s="32"/>
      <c r="G117" s="32"/>
      <c r="H117" s="32"/>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105</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02 - Zdravotechnika</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 xml:space="preserve"> </v>
      </c>
      <c r="G121" s="40"/>
      <c r="H121" s="40"/>
      <c r="I121" s="32" t="s">
        <v>22</v>
      </c>
      <c r="J121" s="79" t="str">
        <f>IF(J12="","",J12)</f>
        <v>14. 3. 2024</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E15</f>
        <v xml:space="preserve"> </v>
      </c>
      <c r="G123" s="40"/>
      <c r="H123" s="40"/>
      <c r="I123" s="32" t="s">
        <v>29</v>
      </c>
      <c r="J123" s="36" t="str">
        <f>E21</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IF(E18="","",E18)</f>
        <v>Vyplň údaj</v>
      </c>
      <c r="G124" s="40"/>
      <c r="H124" s="40"/>
      <c r="I124" s="32" t="s">
        <v>31</v>
      </c>
      <c r="J124" s="36" t="str">
        <f>E24</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1"/>
      <c r="B126" s="192"/>
      <c r="C126" s="193" t="s">
        <v>131</v>
      </c>
      <c r="D126" s="194" t="s">
        <v>58</v>
      </c>
      <c r="E126" s="194" t="s">
        <v>54</v>
      </c>
      <c r="F126" s="194" t="s">
        <v>55</v>
      </c>
      <c r="G126" s="194" t="s">
        <v>132</v>
      </c>
      <c r="H126" s="194" t="s">
        <v>133</v>
      </c>
      <c r="I126" s="194" t="s">
        <v>134</v>
      </c>
      <c r="J126" s="194" t="s">
        <v>109</v>
      </c>
      <c r="K126" s="195" t="s">
        <v>135</v>
      </c>
      <c r="L126" s="196"/>
      <c r="M126" s="100" t="s">
        <v>1</v>
      </c>
      <c r="N126" s="101" t="s">
        <v>37</v>
      </c>
      <c r="O126" s="101" t="s">
        <v>136</v>
      </c>
      <c r="P126" s="101" t="s">
        <v>137</v>
      </c>
      <c r="Q126" s="101" t="s">
        <v>138</v>
      </c>
      <c r="R126" s="101" t="s">
        <v>139</v>
      </c>
      <c r="S126" s="101" t="s">
        <v>140</v>
      </c>
      <c r="T126" s="102" t="s">
        <v>141</v>
      </c>
      <c r="U126" s="191"/>
      <c r="V126" s="191"/>
      <c r="W126" s="191"/>
      <c r="X126" s="191"/>
      <c r="Y126" s="191"/>
      <c r="Z126" s="191"/>
      <c r="AA126" s="191"/>
      <c r="AB126" s="191"/>
      <c r="AC126" s="191"/>
      <c r="AD126" s="191"/>
      <c r="AE126" s="191"/>
    </row>
    <row r="127" s="2" customFormat="1" ht="22.8" customHeight="1">
      <c r="A127" s="38"/>
      <c r="B127" s="39"/>
      <c r="C127" s="107" t="s">
        <v>142</v>
      </c>
      <c r="D127" s="40"/>
      <c r="E127" s="40"/>
      <c r="F127" s="40"/>
      <c r="G127" s="40"/>
      <c r="H127" s="40"/>
      <c r="I127" s="40"/>
      <c r="J127" s="197">
        <f>BK127</f>
        <v>0</v>
      </c>
      <c r="K127" s="40"/>
      <c r="L127" s="44"/>
      <c r="M127" s="103"/>
      <c r="N127" s="198"/>
      <c r="O127" s="104"/>
      <c r="P127" s="199">
        <f>P128+P137+P229</f>
        <v>0</v>
      </c>
      <c r="Q127" s="104"/>
      <c r="R127" s="199">
        <f>R128+R137+R229</f>
        <v>0.083339999999999997</v>
      </c>
      <c r="S127" s="104"/>
      <c r="T127" s="200">
        <f>T128+T137+T229</f>
        <v>0</v>
      </c>
      <c r="U127" s="38"/>
      <c r="V127" s="38"/>
      <c r="W127" s="38"/>
      <c r="X127" s="38"/>
      <c r="Y127" s="38"/>
      <c r="Z127" s="38"/>
      <c r="AA127" s="38"/>
      <c r="AB127" s="38"/>
      <c r="AC127" s="38"/>
      <c r="AD127" s="38"/>
      <c r="AE127" s="38"/>
      <c r="AT127" s="17" t="s">
        <v>72</v>
      </c>
      <c r="AU127" s="17" t="s">
        <v>111</v>
      </c>
      <c r="BK127" s="201">
        <f>BK128+BK137+BK229</f>
        <v>0</v>
      </c>
    </row>
    <row r="128" s="12" customFormat="1" ht="25.92" customHeight="1">
      <c r="A128" s="12"/>
      <c r="B128" s="202"/>
      <c r="C128" s="203"/>
      <c r="D128" s="204" t="s">
        <v>72</v>
      </c>
      <c r="E128" s="205" t="s">
        <v>143</v>
      </c>
      <c r="F128" s="205" t="s">
        <v>144</v>
      </c>
      <c r="G128" s="203"/>
      <c r="H128" s="203"/>
      <c r="I128" s="206"/>
      <c r="J128" s="207">
        <f>BK128</f>
        <v>0</v>
      </c>
      <c r="K128" s="203"/>
      <c r="L128" s="208"/>
      <c r="M128" s="209"/>
      <c r="N128" s="210"/>
      <c r="O128" s="210"/>
      <c r="P128" s="211">
        <f>P129+P131+P133+P135</f>
        <v>0</v>
      </c>
      <c r="Q128" s="210"/>
      <c r="R128" s="211">
        <f>R129+R131+R133+R135</f>
        <v>0</v>
      </c>
      <c r="S128" s="210"/>
      <c r="T128" s="212">
        <f>T129+T131+T133+T135</f>
        <v>0</v>
      </c>
      <c r="U128" s="12"/>
      <c r="V128" s="12"/>
      <c r="W128" s="12"/>
      <c r="X128" s="12"/>
      <c r="Y128" s="12"/>
      <c r="Z128" s="12"/>
      <c r="AA128" s="12"/>
      <c r="AB128" s="12"/>
      <c r="AC128" s="12"/>
      <c r="AD128" s="12"/>
      <c r="AE128" s="12"/>
      <c r="AR128" s="213" t="s">
        <v>80</v>
      </c>
      <c r="AT128" s="214" t="s">
        <v>72</v>
      </c>
      <c r="AU128" s="214" t="s">
        <v>73</v>
      </c>
      <c r="AY128" s="213" t="s">
        <v>145</v>
      </c>
      <c r="BK128" s="215">
        <f>BK129+BK131+BK133+BK135</f>
        <v>0</v>
      </c>
    </row>
    <row r="129" s="12" customFormat="1" ht="22.8" customHeight="1">
      <c r="A129" s="12"/>
      <c r="B129" s="202"/>
      <c r="C129" s="203"/>
      <c r="D129" s="204" t="s">
        <v>72</v>
      </c>
      <c r="E129" s="216" t="s">
        <v>158</v>
      </c>
      <c r="F129" s="216" t="s">
        <v>159</v>
      </c>
      <c r="G129" s="203"/>
      <c r="H129" s="203"/>
      <c r="I129" s="206"/>
      <c r="J129" s="217">
        <f>BK129</f>
        <v>0</v>
      </c>
      <c r="K129" s="203"/>
      <c r="L129" s="208"/>
      <c r="M129" s="209"/>
      <c r="N129" s="210"/>
      <c r="O129" s="210"/>
      <c r="P129" s="211">
        <f>P130</f>
        <v>0</v>
      </c>
      <c r="Q129" s="210"/>
      <c r="R129" s="211">
        <f>R130</f>
        <v>0</v>
      </c>
      <c r="S129" s="210"/>
      <c r="T129" s="212">
        <f>T130</f>
        <v>0</v>
      </c>
      <c r="U129" s="12"/>
      <c r="V129" s="12"/>
      <c r="W129" s="12"/>
      <c r="X129" s="12"/>
      <c r="Y129" s="12"/>
      <c r="Z129" s="12"/>
      <c r="AA129" s="12"/>
      <c r="AB129" s="12"/>
      <c r="AC129" s="12"/>
      <c r="AD129" s="12"/>
      <c r="AE129" s="12"/>
      <c r="AR129" s="213" t="s">
        <v>80</v>
      </c>
      <c r="AT129" s="214" t="s">
        <v>72</v>
      </c>
      <c r="AU129" s="214" t="s">
        <v>80</v>
      </c>
      <c r="AY129" s="213" t="s">
        <v>145</v>
      </c>
      <c r="BK129" s="215">
        <f>BK130</f>
        <v>0</v>
      </c>
    </row>
    <row r="130" s="2" customFormat="1" ht="21.75" customHeight="1">
      <c r="A130" s="38"/>
      <c r="B130" s="39"/>
      <c r="C130" s="218" t="s">
        <v>80</v>
      </c>
      <c r="D130" s="218" t="s">
        <v>148</v>
      </c>
      <c r="E130" s="219" t="s">
        <v>670</v>
      </c>
      <c r="F130" s="220" t="s">
        <v>671</v>
      </c>
      <c r="G130" s="221" t="s">
        <v>151</v>
      </c>
      <c r="H130" s="222">
        <v>3</v>
      </c>
      <c r="I130" s="223"/>
      <c r="J130" s="224">
        <f>ROUND(I130*H130,2)</f>
        <v>0</v>
      </c>
      <c r="K130" s="220" t="s">
        <v>152</v>
      </c>
      <c r="L130" s="44"/>
      <c r="M130" s="225" t="s">
        <v>1</v>
      </c>
      <c r="N130" s="226" t="s">
        <v>39</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153</v>
      </c>
      <c r="AT130" s="229" t="s">
        <v>148</v>
      </c>
      <c r="AU130" s="229" t="s">
        <v>97</v>
      </c>
      <c r="AY130" s="17" t="s">
        <v>145</v>
      </c>
      <c r="BE130" s="230">
        <f>IF(N130="základní",J130,0)</f>
        <v>0</v>
      </c>
      <c r="BF130" s="230">
        <f>IF(N130="snížená",J130,0)</f>
        <v>0</v>
      </c>
      <c r="BG130" s="230">
        <f>IF(N130="zákl. přenesená",J130,0)</f>
        <v>0</v>
      </c>
      <c r="BH130" s="230">
        <f>IF(N130="sníž. přenesená",J130,0)</f>
        <v>0</v>
      </c>
      <c r="BI130" s="230">
        <f>IF(N130="nulová",J130,0)</f>
        <v>0</v>
      </c>
      <c r="BJ130" s="17" t="s">
        <v>97</v>
      </c>
      <c r="BK130" s="230">
        <f>ROUND(I130*H130,2)</f>
        <v>0</v>
      </c>
      <c r="BL130" s="17" t="s">
        <v>153</v>
      </c>
      <c r="BM130" s="229" t="s">
        <v>97</v>
      </c>
    </row>
    <row r="131" s="12" customFormat="1" ht="22.8" customHeight="1">
      <c r="A131" s="12"/>
      <c r="B131" s="202"/>
      <c r="C131" s="203"/>
      <c r="D131" s="204" t="s">
        <v>72</v>
      </c>
      <c r="E131" s="216" t="s">
        <v>570</v>
      </c>
      <c r="F131" s="216" t="s">
        <v>672</v>
      </c>
      <c r="G131" s="203"/>
      <c r="H131" s="203"/>
      <c r="I131" s="206"/>
      <c r="J131" s="217">
        <f>BK131</f>
        <v>0</v>
      </c>
      <c r="K131" s="203"/>
      <c r="L131" s="208"/>
      <c r="M131" s="209"/>
      <c r="N131" s="210"/>
      <c r="O131" s="210"/>
      <c r="P131" s="211">
        <f>P132</f>
        <v>0</v>
      </c>
      <c r="Q131" s="210"/>
      <c r="R131" s="211">
        <f>R132</f>
        <v>0</v>
      </c>
      <c r="S131" s="210"/>
      <c r="T131" s="212">
        <f>T132</f>
        <v>0</v>
      </c>
      <c r="U131" s="12"/>
      <c r="V131" s="12"/>
      <c r="W131" s="12"/>
      <c r="X131" s="12"/>
      <c r="Y131" s="12"/>
      <c r="Z131" s="12"/>
      <c r="AA131" s="12"/>
      <c r="AB131" s="12"/>
      <c r="AC131" s="12"/>
      <c r="AD131" s="12"/>
      <c r="AE131" s="12"/>
      <c r="AR131" s="213" t="s">
        <v>80</v>
      </c>
      <c r="AT131" s="214" t="s">
        <v>72</v>
      </c>
      <c r="AU131" s="214" t="s">
        <v>80</v>
      </c>
      <c r="AY131" s="213" t="s">
        <v>145</v>
      </c>
      <c r="BK131" s="215">
        <f>BK132</f>
        <v>0</v>
      </c>
    </row>
    <row r="132" s="2" customFormat="1" ht="37.8" customHeight="1">
      <c r="A132" s="38"/>
      <c r="B132" s="39"/>
      <c r="C132" s="218" t="s">
        <v>97</v>
      </c>
      <c r="D132" s="218" t="s">
        <v>148</v>
      </c>
      <c r="E132" s="219" t="s">
        <v>673</v>
      </c>
      <c r="F132" s="220" t="s">
        <v>674</v>
      </c>
      <c r="G132" s="221" t="s">
        <v>421</v>
      </c>
      <c r="H132" s="222">
        <v>3.5</v>
      </c>
      <c r="I132" s="223"/>
      <c r="J132" s="224">
        <f>ROUND(I132*H132,2)</f>
        <v>0</v>
      </c>
      <c r="K132" s="220" t="s">
        <v>152</v>
      </c>
      <c r="L132" s="44"/>
      <c r="M132" s="225" t="s">
        <v>1</v>
      </c>
      <c r="N132" s="226" t="s">
        <v>39</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153</v>
      </c>
      <c r="AT132" s="229" t="s">
        <v>148</v>
      </c>
      <c r="AU132" s="229" t="s">
        <v>97</v>
      </c>
      <c r="AY132" s="17" t="s">
        <v>145</v>
      </c>
      <c r="BE132" s="230">
        <f>IF(N132="základní",J132,0)</f>
        <v>0</v>
      </c>
      <c r="BF132" s="230">
        <f>IF(N132="snížená",J132,0)</f>
        <v>0</v>
      </c>
      <c r="BG132" s="230">
        <f>IF(N132="zákl. přenesená",J132,0)</f>
        <v>0</v>
      </c>
      <c r="BH132" s="230">
        <f>IF(N132="sníž. přenesená",J132,0)</f>
        <v>0</v>
      </c>
      <c r="BI132" s="230">
        <f>IF(N132="nulová",J132,0)</f>
        <v>0</v>
      </c>
      <c r="BJ132" s="17" t="s">
        <v>97</v>
      </c>
      <c r="BK132" s="230">
        <f>ROUND(I132*H132,2)</f>
        <v>0</v>
      </c>
      <c r="BL132" s="17" t="s">
        <v>153</v>
      </c>
      <c r="BM132" s="229" t="s">
        <v>153</v>
      </c>
    </row>
    <row r="133" s="12" customFormat="1" ht="22.8" customHeight="1">
      <c r="A133" s="12"/>
      <c r="B133" s="202"/>
      <c r="C133" s="203"/>
      <c r="D133" s="204" t="s">
        <v>72</v>
      </c>
      <c r="E133" s="216" t="s">
        <v>228</v>
      </c>
      <c r="F133" s="216" t="s">
        <v>229</v>
      </c>
      <c r="G133" s="203"/>
      <c r="H133" s="203"/>
      <c r="I133" s="206"/>
      <c r="J133" s="217">
        <f>BK133</f>
        <v>0</v>
      </c>
      <c r="K133" s="203"/>
      <c r="L133" s="208"/>
      <c r="M133" s="209"/>
      <c r="N133" s="210"/>
      <c r="O133" s="210"/>
      <c r="P133" s="211">
        <f>P134</f>
        <v>0</v>
      </c>
      <c r="Q133" s="210"/>
      <c r="R133" s="211">
        <f>R134</f>
        <v>0</v>
      </c>
      <c r="S133" s="210"/>
      <c r="T133" s="212">
        <f>T134</f>
        <v>0</v>
      </c>
      <c r="U133" s="12"/>
      <c r="V133" s="12"/>
      <c r="W133" s="12"/>
      <c r="X133" s="12"/>
      <c r="Y133" s="12"/>
      <c r="Z133" s="12"/>
      <c r="AA133" s="12"/>
      <c r="AB133" s="12"/>
      <c r="AC133" s="12"/>
      <c r="AD133" s="12"/>
      <c r="AE133" s="12"/>
      <c r="AR133" s="213" t="s">
        <v>80</v>
      </c>
      <c r="AT133" s="214" t="s">
        <v>72</v>
      </c>
      <c r="AU133" s="214" t="s">
        <v>80</v>
      </c>
      <c r="AY133" s="213" t="s">
        <v>145</v>
      </c>
      <c r="BK133" s="215">
        <f>BK134</f>
        <v>0</v>
      </c>
    </row>
    <row r="134" s="2" customFormat="1" ht="37.8" customHeight="1">
      <c r="A134" s="38"/>
      <c r="B134" s="39"/>
      <c r="C134" s="218" t="s">
        <v>146</v>
      </c>
      <c r="D134" s="218" t="s">
        <v>148</v>
      </c>
      <c r="E134" s="219" t="s">
        <v>231</v>
      </c>
      <c r="F134" s="220" t="s">
        <v>232</v>
      </c>
      <c r="G134" s="221" t="s">
        <v>233</v>
      </c>
      <c r="H134" s="222">
        <v>0.88</v>
      </c>
      <c r="I134" s="223"/>
      <c r="J134" s="224">
        <f>ROUND(I134*H134,2)</f>
        <v>0</v>
      </c>
      <c r="K134" s="220" t="s">
        <v>152</v>
      </c>
      <c r="L134" s="44"/>
      <c r="M134" s="225" t="s">
        <v>1</v>
      </c>
      <c r="N134" s="226" t="s">
        <v>39</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153</v>
      </c>
      <c r="AT134" s="229" t="s">
        <v>148</v>
      </c>
      <c r="AU134" s="229" t="s">
        <v>97</v>
      </c>
      <c r="AY134" s="17" t="s">
        <v>145</v>
      </c>
      <c r="BE134" s="230">
        <f>IF(N134="základní",J134,0)</f>
        <v>0</v>
      </c>
      <c r="BF134" s="230">
        <f>IF(N134="snížená",J134,0)</f>
        <v>0</v>
      </c>
      <c r="BG134" s="230">
        <f>IF(N134="zákl. přenesená",J134,0)</f>
        <v>0</v>
      </c>
      <c r="BH134" s="230">
        <f>IF(N134="sníž. přenesená",J134,0)</f>
        <v>0</v>
      </c>
      <c r="BI134" s="230">
        <f>IF(N134="nulová",J134,0)</f>
        <v>0</v>
      </c>
      <c r="BJ134" s="17" t="s">
        <v>97</v>
      </c>
      <c r="BK134" s="230">
        <f>ROUND(I134*H134,2)</f>
        <v>0</v>
      </c>
      <c r="BL134" s="17" t="s">
        <v>153</v>
      </c>
      <c r="BM134" s="229" t="s">
        <v>166</v>
      </c>
    </row>
    <row r="135" s="12" customFormat="1" ht="22.8" customHeight="1">
      <c r="A135" s="12"/>
      <c r="B135" s="202"/>
      <c r="C135" s="203"/>
      <c r="D135" s="204" t="s">
        <v>72</v>
      </c>
      <c r="E135" s="216" t="s">
        <v>235</v>
      </c>
      <c r="F135" s="216" t="s">
        <v>236</v>
      </c>
      <c r="G135" s="203"/>
      <c r="H135" s="203"/>
      <c r="I135" s="206"/>
      <c r="J135" s="217">
        <f>BK135</f>
        <v>0</v>
      </c>
      <c r="K135" s="203"/>
      <c r="L135" s="208"/>
      <c r="M135" s="209"/>
      <c r="N135" s="210"/>
      <c r="O135" s="210"/>
      <c r="P135" s="211">
        <f>P136</f>
        <v>0</v>
      </c>
      <c r="Q135" s="210"/>
      <c r="R135" s="211">
        <f>R136</f>
        <v>0</v>
      </c>
      <c r="S135" s="210"/>
      <c r="T135" s="212">
        <f>T136</f>
        <v>0</v>
      </c>
      <c r="U135" s="12"/>
      <c r="V135" s="12"/>
      <c r="W135" s="12"/>
      <c r="X135" s="12"/>
      <c r="Y135" s="12"/>
      <c r="Z135" s="12"/>
      <c r="AA135" s="12"/>
      <c r="AB135" s="12"/>
      <c r="AC135" s="12"/>
      <c r="AD135" s="12"/>
      <c r="AE135" s="12"/>
      <c r="AR135" s="213" t="s">
        <v>80</v>
      </c>
      <c r="AT135" s="214" t="s">
        <v>72</v>
      </c>
      <c r="AU135" s="214" t="s">
        <v>80</v>
      </c>
      <c r="AY135" s="213" t="s">
        <v>145</v>
      </c>
      <c r="BK135" s="215">
        <f>BK136</f>
        <v>0</v>
      </c>
    </row>
    <row r="136" s="2" customFormat="1" ht="55.5" customHeight="1">
      <c r="A136" s="38"/>
      <c r="B136" s="39"/>
      <c r="C136" s="218" t="s">
        <v>153</v>
      </c>
      <c r="D136" s="218" t="s">
        <v>148</v>
      </c>
      <c r="E136" s="219" t="s">
        <v>237</v>
      </c>
      <c r="F136" s="220" t="s">
        <v>238</v>
      </c>
      <c r="G136" s="221" t="s">
        <v>233</v>
      </c>
      <c r="H136" s="222">
        <v>0.16800000000000001</v>
      </c>
      <c r="I136" s="223"/>
      <c r="J136" s="224">
        <f>ROUND(I136*H136,2)</f>
        <v>0</v>
      </c>
      <c r="K136" s="220" t="s">
        <v>152</v>
      </c>
      <c r="L136" s="44"/>
      <c r="M136" s="225" t="s">
        <v>1</v>
      </c>
      <c r="N136" s="226" t="s">
        <v>39</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153</v>
      </c>
      <c r="AT136" s="229" t="s">
        <v>148</v>
      </c>
      <c r="AU136" s="229" t="s">
        <v>97</v>
      </c>
      <c r="AY136" s="17" t="s">
        <v>145</v>
      </c>
      <c r="BE136" s="230">
        <f>IF(N136="základní",J136,0)</f>
        <v>0</v>
      </c>
      <c r="BF136" s="230">
        <f>IF(N136="snížená",J136,0)</f>
        <v>0</v>
      </c>
      <c r="BG136" s="230">
        <f>IF(N136="zákl. přenesená",J136,0)</f>
        <v>0</v>
      </c>
      <c r="BH136" s="230">
        <f>IF(N136="sníž. přenesená",J136,0)</f>
        <v>0</v>
      </c>
      <c r="BI136" s="230">
        <f>IF(N136="nulová",J136,0)</f>
        <v>0</v>
      </c>
      <c r="BJ136" s="17" t="s">
        <v>97</v>
      </c>
      <c r="BK136" s="230">
        <f>ROUND(I136*H136,2)</f>
        <v>0</v>
      </c>
      <c r="BL136" s="17" t="s">
        <v>153</v>
      </c>
      <c r="BM136" s="229" t="s">
        <v>169</v>
      </c>
    </row>
    <row r="137" s="12" customFormat="1" ht="25.92" customHeight="1">
      <c r="A137" s="12"/>
      <c r="B137" s="202"/>
      <c r="C137" s="203"/>
      <c r="D137" s="204" t="s">
        <v>72</v>
      </c>
      <c r="E137" s="205" t="s">
        <v>240</v>
      </c>
      <c r="F137" s="205" t="s">
        <v>241</v>
      </c>
      <c r="G137" s="203"/>
      <c r="H137" s="203"/>
      <c r="I137" s="206"/>
      <c r="J137" s="207">
        <f>BK137</f>
        <v>0</v>
      </c>
      <c r="K137" s="203"/>
      <c r="L137" s="208"/>
      <c r="M137" s="209"/>
      <c r="N137" s="210"/>
      <c r="O137" s="210"/>
      <c r="P137" s="211">
        <f>P138+P154+P181+P226</f>
        <v>0</v>
      </c>
      <c r="Q137" s="210"/>
      <c r="R137" s="211">
        <f>R138+R154+R181+R226</f>
        <v>0.083339999999999997</v>
      </c>
      <c r="S137" s="210"/>
      <c r="T137" s="212">
        <f>T138+T154+T181+T226</f>
        <v>0</v>
      </c>
      <c r="U137" s="12"/>
      <c r="V137" s="12"/>
      <c r="W137" s="12"/>
      <c r="X137" s="12"/>
      <c r="Y137" s="12"/>
      <c r="Z137" s="12"/>
      <c r="AA137" s="12"/>
      <c r="AB137" s="12"/>
      <c r="AC137" s="12"/>
      <c r="AD137" s="12"/>
      <c r="AE137" s="12"/>
      <c r="AR137" s="213" t="s">
        <v>97</v>
      </c>
      <c r="AT137" s="214" t="s">
        <v>72</v>
      </c>
      <c r="AU137" s="214" t="s">
        <v>73</v>
      </c>
      <c r="AY137" s="213" t="s">
        <v>145</v>
      </c>
      <c r="BK137" s="215">
        <f>BK138+BK154+BK181+BK226</f>
        <v>0</v>
      </c>
    </row>
    <row r="138" s="12" customFormat="1" ht="22.8" customHeight="1">
      <c r="A138" s="12"/>
      <c r="B138" s="202"/>
      <c r="C138" s="203"/>
      <c r="D138" s="204" t="s">
        <v>72</v>
      </c>
      <c r="E138" s="216" t="s">
        <v>675</v>
      </c>
      <c r="F138" s="216" t="s">
        <v>676</v>
      </c>
      <c r="G138" s="203"/>
      <c r="H138" s="203"/>
      <c r="I138" s="206"/>
      <c r="J138" s="217">
        <f>BK138</f>
        <v>0</v>
      </c>
      <c r="K138" s="203"/>
      <c r="L138" s="208"/>
      <c r="M138" s="209"/>
      <c r="N138" s="210"/>
      <c r="O138" s="210"/>
      <c r="P138" s="211">
        <f>SUM(P139:P153)</f>
        <v>0</v>
      </c>
      <c r="Q138" s="210"/>
      <c r="R138" s="211">
        <f>SUM(R139:R153)</f>
        <v>0</v>
      </c>
      <c r="S138" s="210"/>
      <c r="T138" s="212">
        <f>SUM(T139:T153)</f>
        <v>0</v>
      </c>
      <c r="U138" s="12"/>
      <c r="V138" s="12"/>
      <c r="W138" s="12"/>
      <c r="X138" s="12"/>
      <c r="Y138" s="12"/>
      <c r="Z138" s="12"/>
      <c r="AA138" s="12"/>
      <c r="AB138" s="12"/>
      <c r="AC138" s="12"/>
      <c r="AD138" s="12"/>
      <c r="AE138" s="12"/>
      <c r="AR138" s="213" t="s">
        <v>97</v>
      </c>
      <c r="AT138" s="214" t="s">
        <v>72</v>
      </c>
      <c r="AU138" s="214" t="s">
        <v>80</v>
      </c>
      <c r="AY138" s="213" t="s">
        <v>145</v>
      </c>
      <c r="BK138" s="215">
        <f>SUM(BK139:BK153)</f>
        <v>0</v>
      </c>
    </row>
    <row r="139" s="2" customFormat="1" ht="24.15" customHeight="1">
      <c r="A139" s="38"/>
      <c r="B139" s="39"/>
      <c r="C139" s="218" t="s">
        <v>180</v>
      </c>
      <c r="D139" s="218" t="s">
        <v>148</v>
      </c>
      <c r="E139" s="219" t="s">
        <v>677</v>
      </c>
      <c r="F139" s="220" t="s">
        <v>678</v>
      </c>
      <c r="G139" s="221" t="s">
        <v>421</v>
      </c>
      <c r="H139" s="222">
        <v>2</v>
      </c>
      <c r="I139" s="223"/>
      <c r="J139" s="224">
        <f>ROUND(I139*H139,2)</f>
        <v>0</v>
      </c>
      <c r="K139" s="220" t="s">
        <v>152</v>
      </c>
      <c r="L139" s="44"/>
      <c r="M139" s="225" t="s">
        <v>1</v>
      </c>
      <c r="N139" s="226" t="s">
        <v>39</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193</v>
      </c>
      <c r="AT139" s="229" t="s">
        <v>148</v>
      </c>
      <c r="AU139" s="229" t="s">
        <v>97</v>
      </c>
      <c r="AY139" s="17" t="s">
        <v>145</v>
      </c>
      <c r="BE139" s="230">
        <f>IF(N139="základní",J139,0)</f>
        <v>0</v>
      </c>
      <c r="BF139" s="230">
        <f>IF(N139="snížená",J139,0)</f>
        <v>0</v>
      </c>
      <c r="BG139" s="230">
        <f>IF(N139="zákl. přenesená",J139,0)</f>
        <v>0</v>
      </c>
      <c r="BH139" s="230">
        <f>IF(N139="sníž. přenesená",J139,0)</f>
        <v>0</v>
      </c>
      <c r="BI139" s="230">
        <f>IF(N139="nulová",J139,0)</f>
        <v>0</v>
      </c>
      <c r="BJ139" s="17" t="s">
        <v>97</v>
      </c>
      <c r="BK139" s="230">
        <f>ROUND(I139*H139,2)</f>
        <v>0</v>
      </c>
      <c r="BL139" s="17" t="s">
        <v>193</v>
      </c>
      <c r="BM139" s="229" t="s">
        <v>183</v>
      </c>
    </row>
    <row r="140" s="2" customFormat="1" ht="21.75" customHeight="1">
      <c r="A140" s="38"/>
      <c r="B140" s="39"/>
      <c r="C140" s="218" t="s">
        <v>166</v>
      </c>
      <c r="D140" s="218" t="s">
        <v>148</v>
      </c>
      <c r="E140" s="219" t="s">
        <v>679</v>
      </c>
      <c r="F140" s="220" t="s">
        <v>680</v>
      </c>
      <c r="G140" s="221" t="s">
        <v>421</v>
      </c>
      <c r="H140" s="222">
        <v>6</v>
      </c>
      <c r="I140" s="223"/>
      <c r="J140" s="224">
        <f>ROUND(I140*H140,2)</f>
        <v>0</v>
      </c>
      <c r="K140" s="220" t="s">
        <v>152</v>
      </c>
      <c r="L140" s="44"/>
      <c r="M140" s="225" t="s">
        <v>1</v>
      </c>
      <c r="N140" s="226" t="s">
        <v>39</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193</v>
      </c>
      <c r="AT140" s="229" t="s">
        <v>148</v>
      </c>
      <c r="AU140" s="229" t="s">
        <v>97</v>
      </c>
      <c r="AY140" s="17" t="s">
        <v>145</v>
      </c>
      <c r="BE140" s="230">
        <f>IF(N140="základní",J140,0)</f>
        <v>0</v>
      </c>
      <c r="BF140" s="230">
        <f>IF(N140="snížená",J140,0)</f>
        <v>0</v>
      </c>
      <c r="BG140" s="230">
        <f>IF(N140="zákl. přenesená",J140,0)</f>
        <v>0</v>
      </c>
      <c r="BH140" s="230">
        <f>IF(N140="sníž. přenesená",J140,0)</f>
        <v>0</v>
      </c>
      <c r="BI140" s="230">
        <f>IF(N140="nulová",J140,0)</f>
        <v>0</v>
      </c>
      <c r="BJ140" s="17" t="s">
        <v>97</v>
      </c>
      <c r="BK140" s="230">
        <f>ROUND(I140*H140,2)</f>
        <v>0</v>
      </c>
      <c r="BL140" s="17" t="s">
        <v>193</v>
      </c>
      <c r="BM140" s="229" t="s">
        <v>8</v>
      </c>
    </row>
    <row r="141" s="2" customFormat="1" ht="21.75" customHeight="1">
      <c r="A141" s="38"/>
      <c r="B141" s="39"/>
      <c r="C141" s="218" t="s">
        <v>187</v>
      </c>
      <c r="D141" s="218" t="s">
        <v>148</v>
      </c>
      <c r="E141" s="219" t="s">
        <v>681</v>
      </c>
      <c r="F141" s="220" t="s">
        <v>682</v>
      </c>
      <c r="G141" s="221" t="s">
        <v>421</v>
      </c>
      <c r="H141" s="222">
        <v>4</v>
      </c>
      <c r="I141" s="223"/>
      <c r="J141" s="224">
        <f>ROUND(I141*H141,2)</f>
        <v>0</v>
      </c>
      <c r="K141" s="220" t="s">
        <v>152</v>
      </c>
      <c r="L141" s="44"/>
      <c r="M141" s="225" t="s">
        <v>1</v>
      </c>
      <c r="N141" s="226" t="s">
        <v>39</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193</v>
      </c>
      <c r="AT141" s="229" t="s">
        <v>148</v>
      </c>
      <c r="AU141" s="229" t="s">
        <v>97</v>
      </c>
      <c r="AY141" s="17" t="s">
        <v>145</v>
      </c>
      <c r="BE141" s="230">
        <f>IF(N141="základní",J141,0)</f>
        <v>0</v>
      </c>
      <c r="BF141" s="230">
        <f>IF(N141="snížená",J141,0)</f>
        <v>0</v>
      </c>
      <c r="BG141" s="230">
        <f>IF(N141="zákl. přenesená",J141,0)</f>
        <v>0</v>
      </c>
      <c r="BH141" s="230">
        <f>IF(N141="sníž. přenesená",J141,0)</f>
        <v>0</v>
      </c>
      <c r="BI141" s="230">
        <f>IF(N141="nulová",J141,0)</f>
        <v>0</v>
      </c>
      <c r="BJ141" s="17" t="s">
        <v>97</v>
      </c>
      <c r="BK141" s="230">
        <f>ROUND(I141*H141,2)</f>
        <v>0</v>
      </c>
      <c r="BL141" s="17" t="s">
        <v>193</v>
      </c>
      <c r="BM141" s="229" t="s">
        <v>190</v>
      </c>
    </row>
    <row r="142" s="2" customFormat="1" ht="21.75" customHeight="1">
      <c r="A142" s="38"/>
      <c r="B142" s="39"/>
      <c r="C142" s="218" t="s">
        <v>169</v>
      </c>
      <c r="D142" s="218" t="s">
        <v>148</v>
      </c>
      <c r="E142" s="219" t="s">
        <v>683</v>
      </c>
      <c r="F142" s="220" t="s">
        <v>684</v>
      </c>
      <c r="G142" s="221" t="s">
        <v>421</v>
      </c>
      <c r="H142" s="222">
        <v>5</v>
      </c>
      <c r="I142" s="223"/>
      <c r="J142" s="224">
        <f>ROUND(I142*H142,2)</f>
        <v>0</v>
      </c>
      <c r="K142" s="220" t="s">
        <v>152</v>
      </c>
      <c r="L142" s="44"/>
      <c r="M142" s="225" t="s">
        <v>1</v>
      </c>
      <c r="N142" s="226" t="s">
        <v>39</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193</v>
      </c>
      <c r="AT142" s="229" t="s">
        <v>148</v>
      </c>
      <c r="AU142" s="229" t="s">
        <v>97</v>
      </c>
      <c r="AY142" s="17" t="s">
        <v>145</v>
      </c>
      <c r="BE142" s="230">
        <f>IF(N142="základní",J142,0)</f>
        <v>0</v>
      </c>
      <c r="BF142" s="230">
        <f>IF(N142="snížená",J142,0)</f>
        <v>0</v>
      </c>
      <c r="BG142" s="230">
        <f>IF(N142="zákl. přenesená",J142,0)</f>
        <v>0</v>
      </c>
      <c r="BH142" s="230">
        <f>IF(N142="sníž. přenesená",J142,0)</f>
        <v>0</v>
      </c>
      <c r="BI142" s="230">
        <f>IF(N142="nulová",J142,0)</f>
        <v>0</v>
      </c>
      <c r="BJ142" s="17" t="s">
        <v>97</v>
      </c>
      <c r="BK142" s="230">
        <f>ROUND(I142*H142,2)</f>
        <v>0</v>
      </c>
      <c r="BL142" s="17" t="s">
        <v>193</v>
      </c>
      <c r="BM142" s="229" t="s">
        <v>193</v>
      </c>
    </row>
    <row r="143" s="2" customFormat="1" ht="21.75" customHeight="1">
      <c r="A143" s="38"/>
      <c r="B143" s="39"/>
      <c r="C143" s="218" t="s">
        <v>196</v>
      </c>
      <c r="D143" s="218" t="s">
        <v>148</v>
      </c>
      <c r="E143" s="219" t="s">
        <v>685</v>
      </c>
      <c r="F143" s="220" t="s">
        <v>686</v>
      </c>
      <c r="G143" s="221" t="s">
        <v>421</v>
      </c>
      <c r="H143" s="222">
        <v>2</v>
      </c>
      <c r="I143" s="223"/>
      <c r="J143" s="224">
        <f>ROUND(I143*H143,2)</f>
        <v>0</v>
      </c>
      <c r="K143" s="220" t="s">
        <v>152</v>
      </c>
      <c r="L143" s="44"/>
      <c r="M143" s="225" t="s">
        <v>1</v>
      </c>
      <c r="N143" s="226" t="s">
        <v>39</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193</v>
      </c>
      <c r="AT143" s="229" t="s">
        <v>148</v>
      </c>
      <c r="AU143" s="229" t="s">
        <v>97</v>
      </c>
      <c r="AY143" s="17" t="s">
        <v>145</v>
      </c>
      <c r="BE143" s="230">
        <f>IF(N143="základní",J143,0)</f>
        <v>0</v>
      </c>
      <c r="BF143" s="230">
        <f>IF(N143="snížená",J143,0)</f>
        <v>0</v>
      </c>
      <c r="BG143" s="230">
        <f>IF(N143="zákl. přenesená",J143,0)</f>
        <v>0</v>
      </c>
      <c r="BH143" s="230">
        <f>IF(N143="sníž. přenesená",J143,0)</f>
        <v>0</v>
      </c>
      <c r="BI143" s="230">
        <f>IF(N143="nulová",J143,0)</f>
        <v>0</v>
      </c>
      <c r="BJ143" s="17" t="s">
        <v>97</v>
      </c>
      <c r="BK143" s="230">
        <f>ROUND(I143*H143,2)</f>
        <v>0</v>
      </c>
      <c r="BL143" s="17" t="s">
        <v>193</v>
      </c>
      <c r="BM143" s="229" t="s">
        <v>199</v>
      </c>
    </row>
    <row r="144" s="2" customFormat="1" ht="24.15" customHeight="1">
      <c r="A144" s="38"/>
      <c r="B144" s="39"/>
      <c r="C144" s="218" t="s">
        <v>183</v>
      </c>
      <c r="D144" s="218" t="s">
        <v>148</v>
      </c>
      <c r="E144" s="219" t="s">
        <v>687</v>
      </c>
      <c r="F144" s="220" t="s">
        <v>688</v>
      </c>
      <c r="G144" s="221" t="s">
        <v>165</v>
      </c>
      <c r="H144" s="222">
        <v>3</v>
      </c>
      <c r="I144" s="223"/>
      <c r="J144" s="224">
        <f>ROUND(I144*H144,2)</f>
        <v>0</v>
      </c>
      <c r="K144" s="220" t="s">
        <v>152</v>
      </c>
      <c r="L144" s="44"/>
      <c r="M144" s="225" t="s">
        <v>1</v>
      </c>
      <c r="N144" s="226" t="s">
        <v>39</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193</v>
      </c>
      <c r="AT144" s="229" t="s">
        <v>148</v>
      </c>
      <c r="AU144" s="229" t="s">
        <v>97</v>
      </c>
      <c r="AY144" s="17" t="s">
        <v>145</v>
      </c>
      <c r="BE144" s="230">
        <f>IF(N144="základní",J144,0)</f>
        <v>0</v>
      </c>
      <c r="BF144" s="230">
        <f>IF(N144="snížená",J144,0)</f>
        <v>0</v>
      </c>
      <c r="BG144" s="230">
        <f>IF(N144="zákl. přenesená",J144,0)</f>
        <v>0</v>
      </c>
      <c r="BH144" s="230">
        <f>IF(N144="sníž. přenesená",J144,0)</f>
        <v>0</v>
      </c>
      <c r="BI144" s="230">
        <f>IF(N144="nulová",J144,0)</f>
        <v>0</v>
      </c>
      <c r="BJ144" s="17" t="s">
        <v>97</v>
      </c>
      <c r="BK144" s="230">
        <f>ROUND(I144*H144,2)</f>
        <v>0</v>
      </c>
      <c r="BL144" s="17" t="s">
        <v>193</v>
      </c>
      <c r="BM144" s="229" t="s">
        <v>204</v>
      </c>
    </row>
    <row r="145" s="2" customFormat="1" ht="24.15" customHeight="1">
      <c r="A145" s="38"/>
      <c r="B145" s="39"/>
      <c r="C145" s="218" t="s">
        <v>205</v>
      </c>
      <c r="D145" s="218" t="s">
        <v>148</v>
      </c>
      <c r="E145" s="219" t="s">
        <v>689</v>
      </c>
      <c r="F145" s="220" t="s">
        <v>690</v>
      </c>
      <c r="G145" s="221" t="s">
        <v>165</v>
      </c>
      <c r="H145" s="222">
        <v>2</v>
      </c>
      <c r="I145" s="223"/>
      <c r="J145" s="224">
        <f>ROUND(I145*H145,2)</f>
        <v>0</v>
      </c>
      <c r="K145" s="220" t="s">
        <v>152</v>
      </c>
      <c r="L145" s="44"/>
      <c r="M145" s="225" t="s">
        <v>1</v>
      </c>
      <c r="N145" s="226" t="s">
        <v>39</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193</v>
      </c>
      <c r="AT145" s="229" t="s">
        <v>148</v>
      </c>
      <c r="AU145" s="229" t="s">
        <v>97</v>
      </c>
      <c r="AY145" s="17" t="s">
        <v>145</v>
      </c>
      <c r="BE145" s="230">
        <f>IF(N145="základní",J145,0)</f>
        <v>0</v>
      </c>
      <c r="BF145" s="230">
        <f>IF(N145="snížená",J145,0)</f>
        <v>0</v>
      </c>
      <c r="BG145" s="230">
        <f>IF(N145="zákl. přenesená",J145,0)</f>
        <v>0</v>
      </c>
      <c r="BH145" s="230">
        <f>IF(N145="sníž. přenesená",J145,0)</f>
        <v>0</v>
      </c>
      <c r="BI145" s="230">
        <f>IF(N145="nulová",J145,0)</f>
        <v>0</v>
      </c>
      <c r="BJ145" s="17" t="s">
        <v>97</v>
      </c>
      <c r="BK145" s="230">
        <f>ROUND(I145*H145,2)</f>
        <v>0</v>
      </c>
      <c r="BL145" s="17" t="s">
        <v>193</v>
      </c>
      <c r="BM145" s="229" t="s">
        <v>208</v>
      </c>
    </row>
    <row r="146" s="2" customFormat="1" ht="24.15" customHeight="1">
      <c r="A146" s="38"/>
      <c r="B146" s="39"/>
      <c r="C146" s="218" t="s">
        <v>8</v>
      </c>
      <c r="D146" s="218" t="s">
        <v>148</v>
      </c>
      <c r="E146" s="219" t="s">
        <v>691</v>
      </c>
      <c r="F146" s="220" t="s">
        <v>692</v>
      </c>
      <c r="G146" s="221" t="s">
        <v>165</v>
      </c>
      <c r="H146" s="222">
        <v>1</v>
      </c>
      <c r="I146" s="223"/>
      <c r="J146" s="224">
        <f>ROUND(I146*H146,2)</f>
        <v>0</v>
      </c>
      <c r="K146" s="220" t="s">
        <v>152</v>
      </c>
      <c r="L146" s="44"/>
      <c r="M146" s="225" t="s">
        <v>1</v>
      </c>
      <c r="N146" s="226" t="s">
        <v>39</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193</v>
      </c>
      <c r="AT146" s="229" t="s">
        <v>148</v>
      </c>
      <c r="AU146" s="229" t="s">
        <v>97</v>
      </c>
      <c r="AY146" s="17" t="s">
        <v>145</v>
      </c>
      <c r="BE146" s="230">
        <f>IF(N146="základní",J146,0)</f>
        <v>0</v>
      </c>
      <c r="BF146" s="230">
        <f>IF(N146="snížená",J146,0)</f>
        <v>0</v>
      </c>
      <c r="BG146" s="230">
        <f>IF(N146="zákl. přenesená",J146,0)</f>
        <v>0</v>
      </c>
      <c r="BH146" s="230">
        <f>IF(N146="sníž. přenesená",J146,0)</f>
        <v>0</v>
      </c>
      <c r="BI146" s="230">
        <f>IF(N146="nulová",J146,0)</f>
        <v>0</v>
      </c>
      <c r="BJ146" s="17" t="s">
        <v>97</v>
      </c>
      <c r="BK146" s="230">
        <f>ROUND(I146*H146,2)</f>
        <v>0</v>
      </c>
      <c r="BL146" s="17" t="s">
        <v>193</v>
      </c>
      <c r="BM146" s="229" t="s">
        <v>212</v>
      </c>
    </row>
    <row r="147" s="2" customFormat="1" ht="24.15" customHeight="1">
      <c r="A147" s="38"/>
      <c r="B147" s="39"/>
      <c r="C147" s="218" t="s">
        <v>215</v>
      </c>
      <c r="D147" s="218" t="s">
        <v>148</v>
      </c>
      <c r="E147" s="219" t="s">
        <v>693</v>
      </c>
      <c r="F147" s="220" t="s">
        <v>694</v>
      </c>
      <c r="G147" s="221" t="s">
        <v>165</v>
      </c>
      <c r="H147" s="222">
        <v>1</v>
      </c>
      <c r="I147" s="223"/>
      <c r="J147" s="224">
        <f>ROUND(I147*H147,2)</f>
        <v>0</v>
      </c>
      <c r="K147" s="220" t="s">
        <v>152</v>
      </c>
      <c r="L147" s="44"/>
      <c r="M147" s="225" t="s">
        <v>1</v>
      </c>
      <c r="N147" s="226" t="s">
        <v>39</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193</v>
      </c>
      <c r="AT147" s="229" t="s">
        <v>148</v>
      </c>
      <c r="AU147" s="229" t="s">
        <v>97</v>
      </c>
      <c r="AY147" s="17" t="s">
        <v>145</v>
      </c>
      <c r="BE147" s="230">
        <f>IF(N147="základní",J147,0)</f>
        <v>0</v>
      </c>
      <c r="BF147" s="230">
        <f>IF(N147="snížená",J147,0)</f>
        <v>0</v>
      </c>
      <c r="BG147" s="230">
        <f>IF(N147="zákl. přenesená",J147,0)</f>
        <v>0</v>
      </c>
      <c r="BH147" s="230">
        <f>IF(N147="sníž. přenesená",J147,0)</f>
        <v>0</v>
      </c>
      <c r="BI147" s="230">
        <f>IF(N147="nulová",J147,0)</f>
        <v>0</v>
      </c>
      <c r="BJ147" s="17" t="s">
        <v>97</v>
      </c>
      <c r="BK147" s="230">
        <f>ROUND(I147*H147,2)</f>
        <v>0</v>
      </c>
      <c r="BL147" s="17" t="s">
        <v>193</v>
      </c>
      <c r="BM147" s="229" t="s">
        <v>218</v>
      </c>
    </row>
    <row r="148" s="2" customFormat="1" ht="24.15" customHeight="1">
      <c r="A148" s="38"/>
      <c r="B148" s="39"/>
      <c r="C148" s="218" t="s">
        <v>190</v>
      </c>
      <c r="D148" s="218" t="s">
        <v>148</v>
      </c>
      <c r="E148" s="219" t="s">
        <v>695</v>
      </c>
      <c r="F148" s="220" t="s">
        <v>696</v>
      </c>
      <c r="G148" s="221" t="s">
        <v>165</v>
      </c>
      <c r="H148" s="222">
        <v>1</v>
      </c>
      <c r="I148" s="223"/>
      <c r="J148" s="224">
        <f>ROUND(I148*H148,2)</f>
        <v>0</v>
      </c>
      <c r="K148" s="220" t="s">
        <v>152</v>
      </c>
      <c r="L148" s="44"/>
      <c r="M148" s="225" t="s">
        <v>1</v>
      </c>
      <c r="N148" s="226" t="s">
        <v>39</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193</v>
      </c>
      <c r="AT148" s="229" t="s">
        <v>148</v>
      </c>
      <c r="AU148" s="229" t="s">
        <v>97</v>
      </c>
      <c r="AY148" s="17" t="s">
        <v>145</v>
      </c>
      <c r="BE148" s="230">
        <f>IF(N148="základní",J148,0)</f>
        <v>0</v>
      </c>
      <c r="BF148" s="230">
        <f>IF(N148="snížená",J148,0)</f>
        <v>0</v>
      </c>
      <c r="BG148" s="230">
        <f>IF(N148="zákl. přenesená",J148,0)</f>
        <v>0</v>
      </c>
      <c r="BH148" s="230">
        <f>IF(N148="sníž. přenesená",J148,0)</f>
        <v>0</v>
      </c>
      <c r="BI148" s="230">
        <f>IF(N148="nulová",J148,0)</f>
        <v>0</v>
      </c>
      <c r="BJ148" s="17" t="s">
        <v>97</v>
      </c>
      <c r="BK148" s="230">
        <f>ROUND(I148*H148,2)</f>
        <v>0</v>
      </c>
      <c r="BL148" s="17" t="s">
        <v>193</v>
      </c>
      <c r="BM148" s="229" t="s">
        <v>224</v>
      </c>
    </row>
    <row r="149" s="2" customFormat="1" ht="24.15" customHeight="1">
      <c r="A149" s="38"/>
      <c r="B149" s="39"/>
      <c r="C149" s="264" t="s">
        <v>230</v>
      </c>
      <c r="D149" s="264" t="s">
        <v>184</v>
      </c>
      <c r="E149" s="265" t="s">
        <v>697</v>
      </c>
      <c r="F149" s="266" t="s">
        <v>698</v>
      </c>
      <c r="G149" s="267" t="s">
        <v>165</v>
      </c>
      <c r="H149" s="268">
        <v>1</v>
      </c>
      <c r="I149" s="269"/>
      <c r="J149" s="270">
        <f>ROUND(I149*H149,2)</f>
        <v>0</v>
      </c>
      <c r="K149" s="266" t="s">
        <v>1</v>
      </c>
      <c r="L149" s="271"/>
      <c r="M149" s="272" t="s">
        <v>1</v>
      </c>
      <c r="N149" s="273" t="s">
        <v>39</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239</v>
      </c>
      <c r="AT149" s="229" t="s">
        <v>184</v>
      </c>
      <c r="AU149" s="229" t="s">
        <v>97</v>
      </c>
      <c r="AY149" s="17" t="s">
        <v>145</v>
      </c>
      <c r="BE149" s="230">
        <f>IF(N149="základní",J149,0)</f>
        <v>0</v>
      </c>
      <c r="BF149" s="230">
        <f>IF(N149="snížená",J149,0)</f>
        <v>0</v>
      </c>
      <c r="BG149" s="230">
        <f>IF(N149="zákl. přenesená",J149,0)</f>
        <v>0</v>
      </c>
      <c r="BH149" s="230">
        <f>IF(N149="sníž. přenesená",J149,0)</f>
        <v>0</v>
      </c>
      <c r="BI149" s="230">
        <f>IF(N149="nulová",J149,0)</f>
        <v>0</v>
      </c>
      <c r="BJ149" s="17" t="s">
        <v>97</v>
      </c>
      <c r="BK149" s="230">
        <f>ROUND(I149*H149,2)</f>
        <v>0</v>
      </c>
      <c r="BL149" s="17" t="s">
        <v>193</v>
      </c>
      <c r="BM149" s="229" t="s">
        <v>234</v>
      </c>
    </row>
    <row r="150" s="2" customFormat="1" ht="24.15" customHeight="1">
      <c r="A150" s="38"/>
      <c r="B150" s="39"/>
      <c r="C150" s="218" t="s">
        <v>193</v>
      </c>
      <c r="D150" s="218" t="s">
        <v>148</v>
      </c>
      <c r="E150" s="219" t="s">
        <v>699</v>
      </c>
      <c r="F150" s="220" t="s">
        <v>700</v>
      </c>
      <c r="G150" s="221" t="s">
        <v>421</v>
      </c>
      <c r="H150" s="222">
        <v>17</v>
      </c>
      <c r="I150" s="223"/>
      <c r="J150" s="224">
        <f>ROUND(I150*H150,2)</f>
        <v>0</v>
      </c>
      <c r="K150" s="220" t="s">
        <v>152</v>
      </c>
      <c r="L150" s="44"/>
      <c r="M150" s="225" t="s">
        <v>1</v>
      </c>
      <c r="N150" s="226" t="s">
        <v>39</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193</v>
      </c>
      <c r="AT150" s="229" t="s">
        <v>148</v>
      </c>
      <c r="AU150" s="229" t="s">
        <v>97</v>
      </c>
      <c r="AY150" s="17" t="s">
        <v>145</v>
      </c>
      <c r="BE150" s="230">
        <f>IF(N150="základní",J150,0)</f>
        <v>0</v>
      </c>
      <c r="BF150" s="230">
        <f>IF(N150="snížená",J150,0)</f>
        <v>0</v>
      </c>
      <c r="BG150" s="230">
        <f>IF(N150="zákl. přenesená",J150,0)</f>
        <v>0</v>
      </c>
      <c r="BH150" s="230">
        <f>IF(N150="sníž. přenesená",J150,0)</f>
        <v>0</v>
      </c>
      <c r="BI150" s="230">
        <f>IF(N150="nulová",J150,0)</f>
        <v>0</v>
      </c>
      <c r="BJ150" s="17" t="s">
        <v>97</v>
      </c>
      <c r="BK150" s="230">
        <f>ROUND(I150*H150,2)</f>
        <v>0</v>
      </c>
      <c r="BL150" s="17" t="s">
        <v>193</v>
      </c>
      <c r="BM150" s="229" t="s">
        <v>239</v>
      </c>
    </row>
    <row r="151" s="14" customFormat="1">
      <c r="A151" s="14"/>
      <c r="B151" s="242"/>
      <c r="C151" s="243"/>
      <c r="D151" s="233" t="s">
        <v>154</v>
      </c>
      <c r="E151" s="244" t="s">
        <v>1</v>
      </c>
      <c r="F151" s="245" t="s">
        <v>701</v>
      </c>
      <c r="G151" s="243"/>
      <c r="H151" s="246">
        <v>17</v>
      </c>
      <c r="I151" s="247"/>
      <c r="J151" s="243"/>
      <c r="K151" s="243"/>
      <c r="L151" s="248"/>
      <c r="M151" s="249"/>
      <c r="N151" s="250"/>
      <c r="O151" s="250"/>
      <c r="P151" s="250"/>
      <c r="Q151" s="250"/>
      <c r="R151" s="250"/>
      <c r="S151" s="250"/>
      <c r="T151" s="251"/>
      <c r="U151" s="14"/>
      <c r="V151" s="14"/>
      <c r="W151" s="14"/>
      <c r="X151" s="14"/>
      <c r="Y151" s="14"/>
      <c r="Z151" s="14"/>
      <c r="AA151" s="14"/>
      <c r="AB151" s="14"/>
      <c r="AC151" s="14"/>
      <c r="AD151" s="14"/>
      <c r="AE151" s="14"/>
      <c r="AT151" s="252" t="s">
        <v>154</v>
      </c>
      <c r="AU151" s="252" t="s">
        <v>97</v>
      </c>
      <c r="AV151" s="14" t="s">
        <v>97</v>
      </c>
      <c r="AW151" s="14" t="s">
        <v>30</v>
      </c>
      <c r="AX151" s="14" t="s">
        <v>73</v>
      </c>
      <c r="AY151" s="252" t="s">
        <v>145</v>
      </c>
    </row>
    <row r="152" s="15" customFormat="1">
      <c r="A152" s="15"/>
      <c r="B152" s="253"/>
      <c r="C152" s="254"/>
      <c r="D152" s="233" t="s">
        <v>154</v>
      </c>
      <c r="E152" s="255" t="s">
        <v>1</v>
      </c>
      <c r="F152" s="256" t="s">
        <v>157</v>
      </c>
      <c r="G152" s="254"/>
      <c r="H152" s="257">
        <v>17</v>
      </c>
      <c r="I152" s="258"/>
      <c r="J152" s="254"/>
      <c r="K152" s="254"/>
      <c r="L152" s="259"/>
      <c r="M152" s="260"/>
      <c r="N152" s="261"/>
      <c r="O152" s="261"/>
      <c r="P152" s="261"/>
      <c r="Q152" s="261"/>
      <c r="R152" s="261"/>
      <c r="S152" s="261"/>
      <c r="T152" s="262"/>
      <c r="U152" s="15"/>
      <c r="V152" s="15"/>
      <c r="W152" s="15"/>
      <c r="X152" s="15"/>
      <c r="Y152" s="15"/>
      <c r="Z152" s="15"/>
      <c r="AA152" s="15"/>
      <c r="AB152" s="15"/>
      <c r="AC152" s="15"/>
      <c r="AD152" s="15"/>
      <c r="AE152" s="15"/>
      <c r="AT152" s="263" t="s">
        <v>154</v>
      </c>
      <c r="AU152" s="263" t="s">
        <v>97</v>
      </c>
      <c r="AV152" s="15" t="s">
        <v>153</v>
      </c>
      <c r="AW152" s="15" t="s">
        <v>30</v>
      </c>
      <c r="AX152" s="15" t="s">
        <v>80</v>
      </c>
      <c r="AY152" s="263" t="s">
        <v>145</v>
      </c>
    </row>
    <row r="153" s="2" customFormat="1" ht="55.5" customHeight="1">
      <c r="A153" s="38"/>
      <c r="B153" s="39"/>
      <c r="C153" s="218" t="s">
        <v>244</v>
      </c>
      <c r="D153" s="218" t="s">
        <v>148</v>
      </c>
      <c r="E153" s="219" t="s">
        <v>702</v>
      </c>
      <c r="F153" s="220" t="s">
        <v>703</v>
      </c>
      <c r="G153" s="221" t="s">
        <v>233</v>
      </c>
      <c r="H153" s="222">
        <v>0.012</v>
      </c>
      <c r="I153" s="223"/>
      <c r="J153" s="224">
        <f>ROUND(I153*H153,2)</f>
        <v>0</v>
      </c>
      <c r="K153" s="220" t="s">
        <v>152</v>
      </c>
      <c r="L153" s="44"/>
      <c r="M153" s="225" t="s">
        <v>1</v>
      </c>
      <c r="N153" s="226" t="s">
        <v>39</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193</v>
      </c>
      <c r="AT153" s="229" t="s">
        <v>148</v>
      </c>
      <c r="AU153" s="229" t="s">
        <v>97</v>
      </c>
      <c r="AY153" s="17" t="s">
        <v>145</v>
      </c>
      <c r="BE153" s="230">
        <f>IF(N153="základní",J153,0)</f>
        <v>0</v>
      </c>
      <c r="BF153" s="230">
        <f>IF(N153="snížená",J153,0)</f>
        <v>0</v>
      </c>
      <c r="BG153" s="230">
        <f>IF(N153="zákl. přenesená",J153,0)</f>
        <v>0</v>
      </c>
      <c r="BH153" s="230">
        <f>IF(N153="sníž. přenesená",J153,0)</f>
        <v>0</v>
      </c>
      <c r="BI153" s="230">
        <f>IF(N153="nulová",J153,0)</f>
        <v>0</v>
      </c>
      <c r="BJ153" s="17" t="s">
        <v>97</v>
      </c>
      <c r="BK153" s="230">
        <f>ROUND(I153*H153,2)</f>
        <v>0</v>
      </c>
      <c r="BL153" s="17" t="s">
        <v>193</v>
      </c>
      <c r="BM153" s="229" t="s">
        <v>247</v>
      </c>
    </row>
    <row r="154" s="12" customFormat="1" ht="22.8" customHeight="1">
      <c r="A154" s="12"/>
      <c r="B154" s="202"/>
      <c r="C154" s="203"/>
      <c r="D154" s="204" t="s">
        <v>72</v>
      </c>
      <c r="E154" s="216" t="s">
        <v>704</v>
      </c>
      <c r="F154" s="216" t="s">
        <v>705</v>
      </c>
      <c r="G154" s="203"/>
      <c r="H154" s="203"/>
      <c r="I154" s="206"/>
      <c r="J154" s="217">
        <f>BK154</f>
        <v>0</v>
      </c>
      <c r="K154" s="203"/>
      <c r="L154" s="208"/>
      <c r="M154" s="209"/>
      <c r="N154" s="210"/>
      <c r="O154" s="210"/>
      <c r="P154" s="211">
        <f>SUM(P155:P180)</f>
        <v>0</v>
      </c>
      <c r="Q154" s="210"/>
      <c r="R154" s="211">
        <f>SUM(R155:R180)</f>
        <v>0</v>
      </c>
      <c r="S154" s="210"/>
      <c r="T154" s="212">
        <f>SUM(T155:T180)</f>
        <v>0</v>
      </c>
      <c r="U154" s="12"/>
      <c r="V154" s="12"/>
      <c r="W154" s="12"/>
      <c r="X154" s="12"/>
      <c r="Y154" s="12"/>
      <c r="Z154" s="12"/>
      <c r="AA154" s="12"/>
      <c r="AB154" s="12"/>
      <c r="AC154" s="12"/>
      <c r="AD154" s="12"/>
      <c r="AE154" s="12"/>
      <c r="AR154" s="213" t="s">
        <v>97</v>
      </c>
      <c r="AT154" s="214" t="s">
        <v>72</v>
      </c>
      <c r="AU154" s="214" t="s">
        <v>80</v>
      </c>
      <c r="AY154" s="213" t="s">
        <v>145</v>
      </c>
      <c r="BK154" s="215">
        <f>SUM(BK155:BK180)</f>
        <v>0</v>
      </c>
    </row>
    <row r="155" s="2" customFormat="1" ht="24.15" customHeight="1">
      <c r="A155" s="38"/>
      <c r="B155" s="39"/>
      <c r="C155" s="218" t="s">
        <v>199</v>
      </c>
      <c r="D155" s="218" t="s">
        <v>148</v>
      </c>
      <c r="E155" s="219" t="s">
        <v>706</v>
      </c>
      <c r="F155" s="220" t="s">
        <v>707</v>
      </c>
      <c r="G155" s="221" t="s">
        <v>421</v>
      </c>
      <c r="H155" s="222">
        <v>15</v>
      </c>
      <c r="I155" s="223"/>
      <c r="J155" s="224">
        <f>ROUND(I155*H155,2)</f>
        <v>0</v>
      </c>
      <c r="K155" s="220" t="s">
        <v>152</v>
      </c>
      <c r="L155" s="44"/>
      <c r="M155" s="225" t="s">
        <v>1</v>
      </c>
      <c r="N155" s="226" t="s">
        <v>39</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193</v>
      </c>
      <c r="AT155" s="229" t="s">
        <v>148</v>
      </c>
      <c r="AU155" s="229" t="s">
        <v>97</v>
      </c>
      <c r="AY155" s="17" t="s">
        <v>145</v>
      </c>
      <c r="BE155" s="230">
        <f>IF(N155="základní",J155,0)</f>
        <v>0</v>
      </c>
      <c r="BF155" s="230">
        <f>IF(N155="snížená",J155,0)</f>
        <v>0</v>
      </c>
      <c r="BG155" s="230">
        <f>IF(N155="zákl. přenesená",J155,0)</f>
        <v>0</v>
      </c>
      <c r="BH155" s="230">
        <f>IF(N155="sníž. přenesená",J155,0)</f>
        <v>0</v>
      </c>
      <c r="BI155" s="230">
        <f>IF(N155="nulová",J155,0)</f>
        <v>0</v>
      </c>
      <c r="BJ155" s="17" t="s">
        <v>97</v>
      </c>
      <c r="BK155" s="230">
        <f>ROUND(I155*H155,2)</f>
        <v>0</v>
      </c>
      <c r="BL155" s="17" t="s">
        <v>193</v>
      </c>
      <c r="BM155" s="229" t="s">
        <v>252</v>
      </c>
    </row>
    <row r="156" s="2" customFormat="1" ht="24.15" customHeight="1">
      <c r="A156" s="38"/>
      <c r="B156" s="39"/>
      <c r="C156" s="218" t="s">
        <v>254</v>
      </c>
      <c r="D156" s="218" t="s">
        <v>148</v>
      </c>
      <c r="E156" s="219" t="s">
        <v>708</v>
      </c>
      <c r="F156" s="220" t="s">
        <v>709</v>
      </c>
      <c r="G156" s="221" t="s">
        <v>421</v>
      </c>
      <c r="H156" s="222">
        <v>16</v>
      </c>
      <c r="I156" s="223"/>
      <c r="J156" s="224">
        <f>ROUND(I156*H156,2)</f>
        <v>0</v>
      </c>
      <c r="K156" s="220" t="s">
        <v>152</v>
      </c>
      <c r="L156" s="44"/>
      <c r="M156" s="225" t="s">
        <v>1</v>
      </c>
      <c r="N156" s="226" t="s">
        <v>39</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193</v>
      </c>
      <c r="AT156" s="229" t="s">
        <v>148</v>
      </c>
      <c r="AU156" s="229" t="s">
        <v>97</v>
      </c>
      <c r="AY156" s="17" t="s">
        <v>145</v>
      </c>
      <c r="BE156" s="230">
        <f>IF(N156="základní",J156,0)</f>
        <v>0</v>
      </c>
      <c r="BF156" s="230">
        <f>IF(N156="snížená",J156,0)</f>
        <v>0</v>
      </c>
      <c r="BG156" s="230">
        <f>IF(N156="zákl. přenesená",J156,0)</f>
        <v>0</v>
      </c>
      <c r="BH156" s="230">
        <f>IF(N156="sníž. přenesená",J156,0)</f>
        <v>0</v>
      </c>
      <c r="BI156" s="230">
        <f>IF(N156="nulová",J156,0)</f>
        <v>0</v>
      </c>
      <c r="BJ156" s="17" t="s">
        <v>97</v>
      </c>
      <c r="BK156" s="230">
        <f>ROUND(I156*H156,2)</f>
        <v>0</v>
      </c>
      <c r="BL156" s="17" t="s">
        <v>193</v>
      </c>
      <c r="BM156" s="229" t="s">
        <v>257</v>
      </c>
    </row>
    <row r="157" s="2" customFormat="1" ht="24.15" customHeight="1">
      <c r="A157" s="38"/>
      <c r="B157" s="39"/>
      <c r="C157" s="218" t="s">
        <v>204</v>
      </c>
      <c r="D157" s="218" t="s">
        <v>148</v>
      </c>
      <c r="E157" s="219" t="s">
        <v>710</v>
      </c>
      <c r="F157" s="220" t="s">
        <v>711</v>
      </c>
      <c r="G157" s="221" t="s">
        <v>421</v>
      </c>
      <c r="H157" s="222">
        <v>4</v>
      </c>
      <c r="I157" s="223"/>
      <c r="J157" s="224">
        <f>ROUND(I157*H157,2)</f>
        <v>0</v>
      </c>
      <c r="K157" s="220" t="s">
        <v>152</v>
      </c>
      <c r="L157" s="44"/>
      <c r="M157" s="225" t="s">
        <v>1</v>
      </c>
      <c r="N157" s="226" t="s">
        <v>39</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193</v>
      </c>
      <c r="AT157" s="229" t="s">
        <v>148</v>
      </c>
      <c r="AU157" s="229" t="s">
        <v>97</v>
      </c>
      <c r="AY157" s="17" t="s">
        <v>145</v>
      </c>
      <c r="BE157" s="230">
        <f>IF(N157="základní",J157,0)</f>
        <v>0</v>
      </c>
      <c r="BF157" s="230">
        <f>IF(N157="snížená",J157,0)</f>
        <v>0</v>
      </c>
      <c r="BG157" s="230">
        <f>IF(N157="zákl. přenesená",J157,0)</f>
        <v>0</v>
      </c>
      <c r="BH157" s="230">
        <f>IF(N157="sníž. přenesená",J157,0)</f>
        <v>0</v>
      </c>
      <c r="BI157" s="230">
        <f>IF(N157="nulová",J157,0)</f>
        <v>0</v>
      </c>
      <c r="BJ157" s="17" t="s">
        <v>97</v>
      </c>
      <c r="BK157" s="230">
        <f>ROUND(I157*H157,2)</f>
        <v>0</v>
      </c>
      <c r="BL157" s="17" t="s">
        <v>193</v>
      </c>
      <c r="BM157" s="229" t="s">
        <v>261</v>
      </c>
    </row>
    <row r="158" s="2" customFormat="1" ht="24.15" customHeight="1">
      <c r="A158" s="38"/>
      <c r="B158" s="39"/>
      <c r="C158" s="218" t="s">
        <v>7</v>
      </c>
      <c r="D158" s="218" t="s">
        <v>148</v>
      </c>
      <c r="E158" s="219" t="s">
        <v>712</v>
      </c>
      <c r="F158" s="220" t="s">
        <v>713</v>
      </c>
      <c r="G158" s="221" t="s">
        <v>165</v>
      </c>
      <c r="H158" s="222">
        <v>11</v>
      </c>
      <c r="I158" s="223"/>
      <c r="J158" s="224">
        <f>ROUND(I158*H158,2)</f>
        <v>0</v>
      </c>
      <c r="K158" s="220" t="s">
        <v>152</v>
      </c>
      <c r="L158" s="44"/>
      <c r="M158" s="225" t="s">
        <v>1</v>
      </c>
      <c r="N158" s="226" t="s">
        <v>39</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193</v>
      </c>
      <c r="AT158" s="229" t="s">
        <v>148</v>
      </c>
      <c r="AU158" s="229" t="s">
        <v>97</v>
      </c>
      <c r="AY158" s="17" t="s">
        <v>145</v>
      </c>
      <c r="BE158" s="230">
        <f>IF(N158="základní",J158,0)</f>
        <v>0</v>
      </c>
      <c r="BF158" s="230">
        <f>IF(N158="snížená",J158,0)</f>
        <v>0</v>
      </c>
      <c r="BG158" s="230">
        <f>IF(N158="zákl. přenesená",J158,0)</f>
        <v>0</v>
      </c>
      <c r="BH158" s="230">
        <f>IF(N158="sníž. přenesená",J158,0)</f>
        <v>0</v>
      </c>
      <c r="BI158" s="230">
        <f>IF(N158="nulová",J158,0)</f>
        <v>0</v>
      </c>
      <c r="BJ158" s="17" t="s">
        <v>97</v>
      </c>
      <c r="BK158" s="230">
        <f>ROUND(I158*H158,2)</f>
        <v>0</v>
      </c>
      <c r="BL158" s="17" t="s">
        <v>193</v>
      </c>
      <c r="BM158" s="229" t="s">
        <v>265</v>
      </c>
    </row>
    <row r="159" s="14" customFormat="1">
      <c r="A159" s="14"/>
      <c r="B159" s="242"/>
      <c r="C159" s="243"/>
      <c r="D159" s="233" t="s">
        <v>154</v>
      </c>
      <c r="E159" s="244" t="s">
        <v>1</v>
      </c>
      <c r="F159" s="245" t="s">
        <v>714</v>
      </c>
      <c r="G159" s="243"/>
      <c r="H159" s="246">
        <v>11</v>
      </c>
      <c r="I159" s="247"/>
      <c r="J159" s="243"/>
      <c r="K159" s="243"/>
      <c r="L159" s="248"/>
      <c r="M159" s="249"/>
      <c r="N159" s="250"/>
      <c r="O159" s="250"/>
      <c r="P159" s="250"/>
      <c r="Q159" s="250"/>
      <c r="R159" s="250"/>
      <c r="S159" s="250"/>
      <c r="T159" s="251"/>
      <c r="U159" s="14"/>
      <c r="V159" s="14"/>
      <c r="W159" s="14"/>
      <c r="X159" s="14"/>
      <c r="Y159" s="14"/>
      <c r="Z159" s="14"/>
      <c r="AA159" s="14"/>
      <c r="AB159" s="14"/>
      <c r="AC159" s="14"/>
      <c r="AD159" s="14"/>
      <c r="AE159" s="14"/>
      <c r="AT159" s="252" t="s">
        <v>154</v>
      </c>
      <c r="AU159" s="252" t="s">
        <v>97</v>
      </c>
      <c r="AV159" s="14" t="s">
        <v>97</v>
      </c>
      <c r="AW159" s="14" t="s">
        <v>30</v>
      </c>
      <c r="AX159" s="14" t="s">
        <v>73</v>
      </c>
      <c r="AY159" s="252" t="s">
        <v>145</v>
      </c>
    </row>
    <row r="160" s="15" customFormat="1">
      <c r="A160" s="15"/>
      <c r="B160" s="253"/>
      <c r="C160" s="254"/>
      <c r="D160" s="233" t="s">
        <v>154</v>
      </c>
      <c r="E160" s="255" t="s">
        <v>1</v>
      </c>
      <c r="F160" s="256" t="s">
        <v>157</v>
      </c>
      <c r="G160" s="254"/>
      <c r="H160" s="257">
        <v>11</v>
      </c>
      <c r="I160" s="258"/>
      <c r="J160" s="254"/>
      <c r="K160" s="254"/>
      <c r="L160" s="259"/>
      <c r="M160" s="260"/>
      <c r="N160" s="261"/>
      <c r="O160" s="261"/>
      <c r="P160" s="261"/>
      <c r="Q160" s="261"/>
      <c r="R160" s="261"/>
      <c r="S160" s="261"/>
      <c r="T160" s="262"/>
      <c r="U160" s="15"/>
      <c r="V160" s="15"/>
      <c r="W160" s="15"/>
      <c r="X160" s="15"/>
      <c r="Y160" s="15"/>
      <c r="Z160" s="15"/>
      <c r="AA160" s="15"/>
      <c r="AB160" s="15"/>
      <c r="AC160" s="15"/>
      <c r="AD160" s="15"/>
      <c r="AE160" s="15"/>
      <c r="AT160" s="263" t="s">
        <v>154</v>
      </c>
      <c r="AU160" s="263" t="s">
        <v>97</v>
      </c>
      <c r="AV160" s="15" t="s">
        <v>153</v>
      </c>
      <c r="AW160" s="15" t="s">
        <v>30</v>
      </c>
      <c r="AX160" s="15" t="s">
        <v>80</v>
      </c>
      <c r="AY160" s="263" t="s">
        <v>145</v>
      </c>
    </row>
    <row r="161" s="2" customFormat="1" ht="16.5" customHeight="1">
      <c r="A161" s="38"/>
      <c r="B161" s="39"/>
      <c r="C161" s="218" t="s">
        <v>208</v>
      </c>
      <c r="D161" s="218" t="s">
        <v>148</v>
      </c>
      <c r="E161" s="219" t="s">
        <v>715</v>
      </c>
      <c r="F161" s="220" t="s">
        <v>716</v>
      </c>
      <c r="G161" s="221" t="s">
        <v>165</v>
      </c>
      <c r="H161" s="222">
        <v>2</v>
      </c>
      <c r="I161" s="223"/>
      <c r="J161" s="224">
        <f>ROUND(I161*H161,2)</f>
        <v>0</v>
      </c>
      <c r="K161" s="220" t="s">
        <v>1</v>
      </c>
      <c r="L161" s="44"/>
      <c r="M161" s="225" t="s">
        <v>1</v>
      </c>
      <c r="N161" s="226" t="s">
        <v>39</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193</v>
      </c>
      <c r="AT161" s="229" t="s">
        <v>148</v>
      </c>
      <c r="AU161" s="229" t="s">
        <v>97</v>
      </c>
      <c r="AY161" s="17" t="s">
        <v>145</v>
      </c>
      <c r="BE161" s="230">
        <f>IF(N161="základní",J161,0)</f>
        <v>0</v>
      </c>
      <c r="BF161" s="230">
        <f>IF(N161="snížená",J161,0)</f>
        <v>0</v>
      </c>
      <c r="BG161" s="230">
        <f>IF(N161="zákl. přenesená",J161,0)</f>
        <v>0</v>
      </c>
      <c r="BH161" s="230">
        <f>IF(N161="sníž. přenesená",J161,0)</f>
        <v>0</v>
      </c>
      <c r="BI161" s="230">
        <f>IF(N161="nulová",J161,0)</f>
        <v>0</v>
      </c>
      <c r="BJ161" s="17" t="s">
        <v>97</v>
      </c>
      <c r="BK161" s="230">
        <f>ROUND(I161*H161,2)</f>
        <v>0</v>
      </c>
      <c r="BL161" s="17" t="s">
        <v>193</v>
      </c>
      <c r="BM161" s="229" t="s">
        <v>268</v>
      </c>
    </row>
    <row r="162" s="2" customFormat="1" ht="24.15" customHeight="1">
      <c r="A162" s="38"/>
      <c r="B162" s="39"/>
      <c r="C162" s="218" t="s">
        <v>270</v>
      </c>
      <c r="D162" s="218" t="s">
        <v>148</v>
      </c>
      <c r="E162" s="219" t="s">
        <v>717</v>
      </c>
      <c r="F162" s="220" t="s">
        <v>718</v>
      </c>
      <c r="G162" s="221" t="s">
        <v>719</v>
      </c>
      <c r="H162" s="222">
        <v>3</v>
      </c>
      <c r="I162" s="223"/>
      <c r="J162" s="224">
        <f>ROUND(I162*H162,2)</f>
        <v>0</v>
      </c>
      <c r="K162" s="220" t="s">
        <v>1</v>
      </c>
      <c r="L162" s="44"/>
      <c r="M162" s="225" t="s">
        <v>1</v>
      </c>
      <c r="N162" s="226" t="s">
        <v>39</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193</v>
      </c>
      <c r="AT162" s="229" t="s">
        <v>148</v>
      </c>
      <c r="AU162" s="229" t="s">
        <v>97</v>
      </c>
      <c r="AY162" s="17" t="s">
        <v>145</v>
      </c>
      <c r="BE162" s="230">
        <f>IF(N162="základní",J162,0)</f>
        <v>0</v>
      </c>
      <c r="BF162" s="230">
        <f>IF(N162="snížená",J162,0)</f>
        <v>0</v>
      </c>
      <c r="BG162" s="230">
        <f>IF(N162="zákl. přenesená",J162,0)</f>
        <v>0</v>
      </c>
      <c r="BH162" s="230">
        <f>IF(N162="sníž. přenesená",J162,0)</f>
        <v>0</v>
      </c>
      <c r="BI162" s="230">
        <f>IF(N162="nulová",J162,0)</f>
        <v>0</v>
      </c>
      <c r="BJ162" s="17" t="s">
        <v>97</v>
      </c>
      <c r="BK162" s="230">
        <f>ROUND(I162*H162,2)</f>
        <v>0</v>
      </c>
      <c r="BL162" s="17" t="s">
        <v>193</v>
      </c>
      <c r="BM162" s="229" t="s">
        <v>273</v>
      </c>
    </row>
    <row r="163" s="2" customFormat="1" ht="24.15" customHeight="1">
      <c r="A163" s="38"/>
      <c r="B163" s="39"/>
      <c r="C163" s="218" t="s">
        <v>212</v>
      </c>
      <c r="D163" s="218" t="s">
        <v>148</v>
      </c>
      <c r="E163" s="219" t="s">
        <v>720</v>
      </c>
      <c r="F163" s="220" t="s">
        <v>721</v>
      </c>
      <c r="G163" s="221" t="s">
        <v>165</v>
      </c>
      <c r="H163" s="222">
        <v>1</v>
      </c>
      <c r="I163" s="223"/>
      <c r="J163" s="224">
        <f>ROUND(I163*H163,2)</f>
        <v>0</v>
      </c>
      <c r="K163" s="220" t="s">
        <v>152</v>
      </c>
      <c r="L163" s="44"/>
      <c r="M163" s="225" t="s">
        <v>1</v>
      </c>
      <c r="N163" s="226" t="s">
        <v>39</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193</v>
      </c>
      <c r="AT163" s="229" t="s">
        <v>148</v>
      </c>
      <c r="AU163" s="229" t="s">
        <v>97</v>
      </c>
      <c r="AY163" s="17" t="s">
        <v>145</v>
      </c>
      <c r="BE163" s="230">
        <f>IF(N163="základní",J163,0)</f>
        <v>0</v>
      </c>
      <c r="BF163" s="230">
        <f>IF(N163="snížená",J163,0)</f>
        <v>0</v>
      </c>
      <c r="BG163" s="230">
        <f>IF(N163="zákl. přenesená",J163,0)</f>
        <v>0</v>
      </c>
      <c r="BH163" s="230">
        <f>IF(N163="sníž. přenesená",J163,0)</f>
        <v>0</v>
      </c>
      <c r="BI163" s="230">
        <f>IF(N163="nulová",J163,0)</f>
        <v>0</v>
      </c>
      <c r="BJ163" s="17" t="s">
        <v>97</v>
      </c>
      <c r="BK163" s="230">
        <f>ROUND(I163*H163,2)</f>
        <v>0</v>
      </c>
      <c r="BL163" s="17" t="s">
        <v>193</v>
      </c>
      <c r="BM163" s="229" t="s">
        <v>276</v>
      </c>
    </row>
    <row r="164" s="2" customFormat="1" ht="24.15" customHeight="1">
      <c r="A164" s="38"/>
      <c r="B164" s="39"/>
      <c r="C164" s="218" t="s">
        <v>277</v>
      </c>
      <c r="D164" s="218" t="s">
        <v>148</v>
      </c>
      <c r="E164" s="219" t="s">
        <v>722</v>
      </c>
      <c r="F164" s="220" t="s">
        <v>723</v>
      </c>
      <c r="G164" s="221" t="s">
        <v>165</v>
      </c>
      <c r="H164" s="222">
        <v>1</v>
      </c>
      <c r="I164" s="223"/>
      <c r="J164" s="224">
        <f>ROUND(I164*H164,2)</f>
        <v>0</v>
      </c>
      <c r="K164" s="220" t="s">
        <v>152</v>
      </c>
      <c r="L164" s="44"/>
      <c r="M164" s="225" t="s">
        <v>1</v>
      </c>
      <c r="N164" s="226" t="s">
        <v>39</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193</v>
      </c>
      <c r="AT164" s="229" t="s">
        <v>148</v>
      </c>
      <c r="AU164" s="229" t="s">
        <v>97</v>
      </c>
      <c r="AY164" s="17" t="s">
        <v>145</v>
      </c>
      <c r="BE164" s="230">
        <f>IF(N164="základní",J164,0)</f>
        <v>0</v>
      </c>
      <c r="BF164" s="230">
        <f>IF(N164="snížená",J164,0)</f>
        <v>0</v>
      </c>
      <c r="BG164" s="230">
        <f>IF(N164="zákl. přenesená",J164,0)</f>
        <v>0</v>
      </c>
      <c r="BH164" s="230">
        <f>IF(N164="sníž. přenesená",J164,0)</f>
        <v>0</v>
      </c>
      <c r="BI164" s="230">
        <f>IF(N164="nulová",J164,0)</f>
        <v>0</v>
      </c>
      <c r="BJ164" s="17" t="s">
        <v>97</v>
      </c>
      <c r="BK164" s="230">
        <f>ROUND(I164*H164,2)</f>
        <v>0</v>
      </c>
      <c r="BL164" s="17" t="s">
        <v>193</v>
      </c>
      <c r="BM164" s="229" t="s">
        <v>280</v>
      </c>
    </row>
    <row r="165" s="2" customFormat="1" ht="33" customHeight="1">
      <c r="A165" s="38"/>
      <c r="B165" s="39"/>
      <c r="C165" s="218" t="s">
        <v>218</v>
      </c>
      <c r="D165" s="218" t="s">
        <v>148</v>
      </c>
      <c r="E165" s="219" t="s">
        <v>724</v>
      </c>
      <c r="F165" s="220" t="s">
        <v>725</v>
      </c>
      <c r="G165" s="221" t="s">
        <v>165</v>
      </c>
      <c r="H165" s="222">
        <v>1</v>
      </c>
      <c r="I165" s="223"/>
      <c r="J165" s="224">
        <f>ROUND(I165*H165,2)</f>
        <v>0</v>
      </c>
      <c r="K165" s="220" t="s">
        <v>152</v>
      </c>
      <c r="L165" s="44"/>
      <c r="M165" s="225" t="s">
        <v>1</v>
      </c>
      <c r="N165" s="226" t="s">
        <v>39</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193</v>
      </c>
      <c r="AT165" s="229" t="s">
        <v>148</v>
      </c>
      <c r="AU165" s="229" t="s">
        <v>97</v>
      </c>
      <c r="AY165" s="17" t="s">
        <v>145</v>
      </c>
      <c r="BE165" s="230">
        <f>IF(N165="základní",J165,0)</f>
        <v>0</v>
      </c>
      <c r="BF165" s="230">
        <f>IF(N165="snížená",J165,0)</f>
        <v>0</v>
      </c>
      <c r="BG165" s="230">
        <f>IF(N165="zákl. přenesená",J165,0)</f>
        <v>0</v>
      </c>
      <c r="BH165" s="230">
        <f>IF(N165="sníž. přenesená",J165,0)</f>
        <v>0</v>
      </c>
      <c r="BI165" s="230">
        <f>IF(N165="nulová",J165,0)</f>
        <v>0</v>
      </c>
      <c r="BJ165" s="17" t="s">
        <v>97</v>
      </c>
      <c r="BK165" s="230">
        <f>ROUND(I165*H165,2)</f>
        <v>0</v>
      </c>
      <c r="BL165" s="17" t="s">
        <v>193</v>
      </c>
      <c r="BM165" s="229" t="s">
        <v>281</v>
      </c>
    </row>
    <row r="166" s="2" customFormat="1" ht="37.8" customHeight="1">
      <c r="A166" s="38"/>
      <c r="B166" s="39"/>
      <c r="C166" s="218" t="s">
        <v>282</v>
      </c>
      <c r="D166" s="218" t="s">
        <v>148</v>
      </c>
      <c r="E166" s="219" t="s">
        <v>726</v>
      </c>
      <c r="F166" s="220" t="s">
        <v>727</v>
      </c>
      <c r="G166" s="221" t="s">
        <v>421</v>
      </c>
      <c r="H166" s="222">
        <v>34</v>
      </c>
      <c r="I166" s="223"/>
      <c r="J166" s="224">
        <f>ROUND(I166*H166,2)</f>
        <v>0</v>
      </c>
      <c r="K166" s="220" t="s">
        <v>152</v>
      </c>
      <c r="L166" s="44"/>
      <c r="M166" s="225" t="s">
        <v>1</v>
      </c>
      <c r="N166" s="226" t="s">
        <v>39</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193</v>
      </c>
      <c r="AT166" s="229" t="s">
        <v>148</v>
      </c>
      <c r="AU166" s="229" t="s">
        <v>97</v>
      </c>
      <c r="AY166" s="17" t="s">
        <v>145</v>
      </c>
      <c r="BE166" s="230">
        <f>IF(N166="základní",J166,0)</f>
        <v>0</v>
      </c>
      <c r="BF166" s="230">
        <f>IF(N166="snížená",J166,0)</f>
        <v>0</v>
      </c>
      <c r="BG166" s="230">
        <f>IF(N166="zákl. přenesená",J166,0)</f>
        <v>0</v>
      </c>
      <c r="BH166" s="230">
        <f>IF(N166="sníž. přenesená",J166,0)</f>
        <v>0</v>
      </c>
      <c r="BI166" s="230">
        <f>IF(N166="nulová",J166,0)</f>
        <v>0</v>
      </c>
      <c r="BJ166" s="17" t="s">
        <v>97</v>
      </c>
      <c r="BK166" s="230">
        <f>ROUND(I166*H166,2)</f>
        <v>0</v>
      </c>
      <c r="BL166" s="17" t="s">
        <v>193</v>
      </c>
      <c r="BM166" s="229" t="s">
        <v>285</v>
      </c>
    </row>
    <row r="167" s="2" customFormat="1" ht="33" customHeight="1">
      <c r="A167" s="38"/>
      <c r="B167" s="39"/>
      <c r="C167" s="218" t="s">
        <v>224</v>
      </c>
      <c r="D167" s="218" t="s">
        <v>148</v>
      </c>
      <c r="E167" s="219" t="s">
        <v>728</v>
      </c>
      <c r="F167" s="220" t="s">
        <v>729</v>
      </c>
      <c r="G167" s="221" t="s">
        <v>421</v>
      </c>
      <c r="H167" s="222">
        <v>35</v>
      </c>
      <c r="I167" s="223"/>
      <c r="J167" s="224">
        <f>ROUND(I167*H167,2)</f>
        <v>0</v>
      </c>
      <c r="K167" s="220" t="s">
        <v>152</v>
      </c>
      <c r="L167" s="44"/>
      <c r="M167" s="225" t="s">
        <v>1</v>
      </c>
      <c r="N167" s="226" t="s">
        <v>39</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193</v>
      </c>
      <c r="AT167" s="229" t="s">
        <v>148</v>
      </c>
      <c r="AU167" s="229" t="s">
        <v>97</v>
      </c>
      <c r="AY167" s="17" t="s">
        <v>145</v>
      </c>
      <c r="BE167" s="230">
        <f>IF(N167="základní",J167,0)</f>
        <v>0</v>
      </c>
      <c r="BF167" s="230">
        <f>IF(N167="snížená",J167,0)</f>
        <v>0</v>
      </c>
      <c r="BG167" s="230">
        <f>IF(N167="zákl. přenesená",J167,0)</f>
        <v>0</v>
      </c>
      <c r="BH167" s="230">
        <f>IF(N167="sníž. přenesená",J167,0)</f>
        <v>0</v>
      </c>
      <c r="BI167" s="230">
        <f>IF(N167="nulová",J167,0)</f>
        <v>0</v>
      </c>
      <c r="BJ167" s="17" t="s">
        <v>97</v>
      </c>
      <c r="BK167" s="230">
        <f>ROUND(I167*H167,2)</f>
        <v>0</v>
      </c>
      <c r="BL167" s="17" t="s">
        <v>193</v>
      </c>
      <c r="BM167" s="229" t="s">
        <v>288</v>
      </c>
    </row>
    <row r="168" s="2" customFormat="1" ht="16.5" customHeight="1">
      <c r="A168" s="38"/>
      <c r="B168" s="39"/>
      <c r="C168" s="218" t="s">
        <v>289</v>
      </c>
      <c r="D168" s="218" t="s">
        <v>148</v>
      </c>
      <c r="E168" s="219" t="s">
        <v>730</v>
      </c>
      <c r="F168" s="220" t="s">
        <v>731</v>
      </c>
      <c r="G168" s="221" t="s">
        <v>165</v>
      </c>
      <c r="H168" s="222">
        <v>1</v>
      </c>
      <c r="I168" s="223"/>
      <c r="J168" s="224">
        <f>ROUND(I168*H168,2)</f>
        <v>0</v>
      </c>
      <c r="K168" s="220" t="s">
        <v>1</v>
      </c>
      <c r="L168" s="44"/>
      <c r="M168" s="225" t="s">
        <v>1</v>
      </c>
      <c r="N168" s="226" t="s">
        <v>39</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193</v>
      </c>
      <c r="AT168" s="229" t="s">
        <v>148</v>
      </c>
      <c r="AU168" s="229" t="s">
        <v>97</v>
      </c>
      <c r="AY168" s="17" t="s">
        <v>145</v>
      </c>
      <c r="BE168" s="230">
        <f>IF(N168="základní",J168,0)</f>
        <v>0</v>
      </c>
      <c r="BF168" s="230">
        <f>IF(N168="snížená",J168,0)</f>
        <v>0</v>
      </c>
      <c r="BG168" s="230">
        <f>IF(N168="zákl. přenesená",J168,0)</f>
        <v>0</v>
      </c>
      <c r="BH168" s="230">
        <f>IF(N168="sníž. přenesená",J168,0)</f>
        <v>0</v>
      </c>
      <c r="BI168" s="230">
        <f>IF(N168="nulová",J168,0)</f>
        <v>0</v>
      </c>
      <c r="BJ168" s="17" t="s">
        <v>97</v>
      </c>
      <c r="BK168" s="230">
        <f>ROUND(I168*H168,2)</f>
        <v>0</v>
      </c>
      <c r="BL168" s="17" t="s">
        <v>193</v>
      </c>
      <c r="BM168" s="229" t="s">
        <v>292</v>
      </c>
    </row>
    <row r="169" s="2" customFormat="1" ht="16.5" customHeight="1">
      <c r="A169" s="38"/>
      <c r="B169" s="39"/>
      <c r="C169" s="218" t="s">
        <v>298</v>
      </c>
      <c r="D169" s="218" t="s">
        <v>148</v>
      </c>
      <c r="E169" s="219" t="s">
        <v>732</v>
      </c>
      <c r="F169" s="220" t="s">
        <v>733</v>
      </c>
      <c r="G169" s="221" t="s">
        <v>165</v>
      </c>
      <c r="H169" s="222">
        <v>1</v>
      </c>
      <c r="I169" s="223"/>
      <c r="J169" s="224">
        <f>ROUND(I169*H169,2)</f>
        <v>0</v>
      </c>
      <c r="K169" s="220" t="s">
        <v>1</v>
      </c>
      <c r="L169" s="44"/>
      <c r="M169" s="225" t="s">
        <v>1</v>
      </c>
      <c r="N169" s="226" t="s">
        <v>39</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193</v>
      </c>
      <c r="AT169" s="229" t="s">
        <v>148</v>
      </c>
      <c r="AU169" s="229" t="s">
        <v>97</v>
      </c>
      <c r="AY169" s="17" t="s">
        <v>145</v>
      </c>
      <c r="BE169" s="230">
        <f>IF(N169="základní",J169,0)</f>
        <v>0</v>
      </c>
      <c r="BF169" s="230">
        <f>IF(N169="snížená",J169,0)</f>
        <v>0</v>
      </c>
      <c r="BG169" s="230">
        <f>IF(N169="zákl. přenesená",J169,0)</f>
        <v>0</v>
      </c>
      <c r="BH169" s="230">
        <f>IF(N169="sníž. přenesená",J169,0)</f>
        <v>0</v>
      </c>
      <c r="BI169" s="230">
        <f>IF(N169="nulová",J169,0)</f>
        <v>0</v>
      </c>
      <c r="BJ169" s="17" t="s">
        <v>97</v>
      </c>
      <c r="BK169" s="230">
        <f>ROUND(I169*H169,2)</f>
        <v>0</v>
      </c>
      <c r="BL169" s="17" t="s">
        <v>193</v>
      </c>
      <c r="BM169" s="229" t="s">
        <v>301</v>
      </c>
    </row>
    <row r="170" s="2" customFormat="1" ht="16.5" customHeight="1">
      <c r="A170" s="38"/>
      <c r="B170" s="39"/>
      <c r="C170" s="218" t="s">
        <v>239</v>
      </c>
      <c r="D170" s="218" t="s">
        <v>148</v>
      </c>
      <c r="E170" s="219" t="s">
        <v>734</v>
      </c>
      <c r="F170" s="220" t="s">
        <v>735</v>
      </c>
      <c r="G170" s="221" t="s">
        <v>165</v>
      </c>
      <c r="H170" s="222">
        <v>1</v>
      </c>
      <c r="I170" s="223"/>
      <c r="J170" s="224">
        <f>ROUND(I170*H170,2)</f>
        <v>0</v>
      </c>
      <c r="K170" s="220" t="s">
        <v>1</v>
      </c>
      <c r="L170" s="44"/>
      <c r="M170" s="225" t="s">
        <v>1</v>
      </c>
      <c r="N170" s="226" t="s">
        <v>39</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193</v>
      </c>
      <c r="AT170" s="229" t="s">
        <v>148</v>
      </c>
      <c r="AU170" s="229" t="s">
        <v>97</v>
      </c>
      <c r="AY170" s="17" t="s">
        <v>145</v>
      </c>
      <c r="BE170" s="230">
        <f>IF(N170="základní",J170,0)</f>
        <v>0</v>
      </c>
      <c r="BF170" s="230">
        <f>IF(N170="snížená",J170,0)</f>
        <v>0</v>
      </c>
      <c r="BG170" s="230">
        <f>IF(N170="zákl. přenesená",J170,0)</f>
        <v>0</v>
      </c>
      <c r="BH170" s="230">
        <f>IF(N170="sníž. přenesená",J170,0)</f>
        <v>0</v>
      </c>
      <c r="BI170" s="230">
        <f>IF(N170="nulová",J170,0)</f>
        <v>0</v>
      </c>
      <c r="BJ170" s="17" t="s">
        <v>97</v>
      </c>
      <c r="BK170" s="230">
        <f>ROUND(I170*H170,2)</f>
        <v>0</v>
      </c>
      <c r="BL170" s="17" t="s">
        <v>193</v>
      </c>
      <c r="BM170" s="229" t="s">
        <v>178</v>
      </c>
    </row>
    <row r="171" s="2" customFormat="1" ht="24.15" customHeight="1">
      <c r="A171" s="38"/>
      <c r="B171" s="39"/>
      <c r="C171" s="218" t="s">
        <v>305</v>
      </c>
      <c r="D171" s="218" t="s">
        <v>148</v>
      </c>
      <c r="E171" s="219" t="s">
        <v>736</v>
      </c>
      <c r="F171" s="220" t="s">
        <v>737</v>
      </c>
      <c r="G171" s="221" t="s">
        <v>421</v>
      </c>
      <c r="H171" s="222">
        <v>15</v>
      </c>
      <c r="I171" s="223"/>
      <c r="J171" s="224">
        <f>ROUND(I171*H171,2)</f>
        <v>0</v>
      </c>
      <c r="K171" s="220" t="s">
        <v>152</v>
      </c>
      <c r="L171" s="44"/>
      <c r="M171" s="225" t="s">
        <v>1</v>
      </c>
      <c r="N171" s="226" t="s">
        <v>39</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193</v>
      </c>
      <c r="AT171" s="229" t="s">
        <v>148</v>
      </c>
      <c r="AU171" s="229" t="s">
        <v>97</v>
      </c>
      <c r="AY171" s="17" t="s">
        <v>145</v>
      </c>
      <c r="BE171" s="230">
        <f>IF(N171="základní",J171,0)</f>
        <v>0</v>
      </c>
      <c r="BF171" s="230">
        <f>IF(N171="snížená",J171,0)</f>
        <v>0</v>
      </c>
      <c r="BG171" s="230">
        <f>IF(N171="zákl. přenesená",J171,0)</f>
        <v>0</v>
      </c>
      <c r="BH171" s="230">
        <f>IF(N171="sníž. přenesená",J171,0)</f>
        <v>0</v>
      </c>
      <c r="BI171" s="230">
        <f>IF(N171="nulová",J171,0)</f>
        <v>0</v>
      </c>
      <c r="BJ171" s="17" t="s">
        <v>97</v>
      </c>
      <c r="BK171" s="230">
        <f>ROUND(I171*H171,2)</f>
        <v>0</v>
      </c>
      <c r="BL171" s="17" t="s">
        <v>193</v>
      </c>
      <c r="BM171" s="229" t="s">
        <v>306</v>
      </c>
    </row>
    <row r="172" s="2" customFormat="1" ht="55.5" customHeight="1">
      <c r="A172" s="38"/>
      <c r="B172" s="39"/>
      <c r="C172" s="218" t="s">
        <v>247</v>
      </c>
      <c r="D172" s="218" t="s">
        <v>148</v>
      </c>
      <c r="E172" s="219" t="s">
        <v>738</v>
      </c>
      <c r="F172" s="220" t="s">
        <v>739</v>
      </c>
      <c r="G172" s="221" t="s">
        <v>421</v>
      </c>
      <c r="H172" s="222">
        <v>31</v>
      </c>
      <c r="I172" s="223"/>
      <c r="J172" s="224">
        <f>ROUND(I172*H172,2)</f>
        <v>0</v>
      </c>
      <c r="K172" s="220" t="s">
        <v>152</v>
      </c>
      <c r="L172" s="44"/>
      <c r="M172" s="225" t="s">
        <v>1</v>
      </c>
      <c r="N172" s="226" t="s">
        <v>39</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193</v>
      </c>
      <c r="AT172" s="229" t="s">
        <v>148</v>
      </c>
      <c r="AU172" s="229" t="s">
        <v>97</v>
      </c>
      <c r="AY172" s="17" t="s">
        <v>145</v>
      </c>
      <c r="BE172" s="230">
        <f>IF(N172="základní",J172,0)</f>
        <v>0</v>
      </c>
      <c r="BF172" s="230">
        <f>IF(N172="snížená",J172,0)</f>
        <v>0</v>
      </c>
      <c r="BG172" s="230">
        <f>IF(N172="zákl. přenesená",J172,0)</f>
        <v>0</v>
      </c>
      <c r="BH172" s="230">
        <f>IF(N172="sníž. přenesená",J172,0)</f>
        <v>0</v>
      </c>
      <c r="BI172" s="230">
        <f>IF(N172="nulová",J172,0)</f>
        <v>0</v>
      </c>
      <c r="BJ172" s="17" t="s">
        <v>97</v>
      </c>
      <c r="BK172" s="230">
        <f>ROUND(I172*H172,2)</f>
        <v>0</v>
      </c>
      <c r="BL172" s="17" t="s">
        <v>193</v>
      </c>
      <c r="BM172" s="229" t="s">
        <v>310</v>
      </c>
    </row>
    <row r="173" s="14" customFormat="1">
      <c r="A173" s="14"/>
      <c r="B173" s="242"/>
      <c r="C173" s="243"/>
      <c r="D173" s="233" t="s">
        <v>154</v>
      </c>
      <c r="E173" s="244" t="s">
        <v>1</v>
      </c>
      <c r="F173" s="245" t="s">
        <v>740</v>
      </c>
      <c r="G173" s="243"/>
      <c r="H173" s="246">
        <v>15</v>
      </c>
      <c r="I173" s="247"/>
      <c r="J173" s="243"/>
      <c r="K173" s="243"/>
      <c r="L173" s="248"/>
      <c r="M173" s="249"/>
      <c r="N173" s="250"/>
      <c r="O173" s="250"/>
      <c r="P173" s="250"/>
      <c r="Q173" s="250"/>
      <c r="R173" s="250"/>
      <c r="S173" s="250"/>
      <c r="T173" s="251"/>
      <c r="U173" s="14"/>
      <c r="V173" s="14"/>
      <c r="W173" s="14"/>
      <c r="X173" s="14"/>
      <c r="Y173" s="14"/>
      <c r="Z173" s="14"/>
      <c r="AA173" s="14"/>
      <c r="AB173" s="14"/>
      <c r="AC173" s="14"/>
      <c r="AD173" s="14"/>
      <c r="AE173" s="14"/>
      <c r="AT173" s="252" t="s">
        <v>154</v>
      </c>
      <c r="AU173" s="252" t="s">
        <v>97</v>
      </c>
      <c r="AV173" s="14" t="s">
        <v>97</v>
      </c>
      <c r="AW173" s="14" t="s">
        <v>30</v>
      </c>
      <c r="AX173" s="14" t="s">
        <v>73</v>
      </c>
      <c r="AY173" s="252" t="s">
        <v>145</v>
      </c>
    </row>
    <row r="174" s="14" customFormat="1">
      <c r="A174" s="14"/>
      <c r="B174" s="242"/>
      <c r="C174" s="243"/>
      <c r="D174" s="233" t="s">
        <v>154</v>
      </c>
      <c r="E174" s="244" t="s">
        <v>1</v>
      </c>
      <c r="F174" s="245" t="s">
        <v>741</v>
      </c>
      <c r="G174" s="243"/>
      <c r="H174" s="246">
        <v>16</v>
      </c>
      <c r="I174" s="247"/>
      <c r="J174" s="243"/>
      <c r="K174" s="243"/>
      <c r="L174" s="248"/>
      <c r="M174" s="249"/>
      <c r="N174" s="250"/>
      <c r="O174" s="250"/>
      <c r="P174" s="250"/>
      <c r="Q174" s="250"/>
      <c r="R174" s="250"/>
      <c r="S174" s="250"/>
      <c r="T174" s="251"/>
      <c r="U174" s="14"/>
      <c r="V174" s="14"/>
      <c r="W174" s="14"/>
      <c r="X174" s="14"/>
      <c r="Y174" s="14"/>
      <c r="Z174" s="14"/>
      <c r="AA174" s="14"/>
      <c r="AB174" s="14"/>
      <c r="AC174" s="14"/>
      <c r="AD174" s="14"/>
      <c r="AE174" s="14"/>
      <c r="AT174" s="252" t="s">
        <v>154</v>
      </c>
      <c r="AU174" s="252" t="s">
        <v>97</v>
      </c>
      <c r="AV174" s="14" t="s">
        <v>97</v>
      </c>
      <c r="AW174" s="14" t="s">
        <v>30</v>
      </c>
      <c r="AX174" s="14" t="s">
        <v>73</v>
      </c>
      <c r="AY174" s="252" t="s">
        <v>145</v>
      </c>
    </row>
    <row r="175" s="15" customFormat="1">
      <c r="A175" s="15"/>
      <c r="B175" s="253"/>
      <c r="C175" s="254"/>
      <c r="D175" s="233" t="s">
        <v>154</v>
      </c>
      <c r="E175" s="255" t="s">
        <v>1</v>
      </c>
      <c r="F175" s="256" t="s">
        <v>157</v>
      </c>
      <c r="G175" s="254"/>
      <c r="H175" s="257">
        <v>31</v>
      </c>
      <c r="I175" s="258"/>
      <c r="J175" s="254"/>
      <c r="K175" s="254"/>
      <c r="L175" s="259"/>
      <c r="M175" s="260"/>
      <c r="N175" s="261"/>
      <c r="O175" s="261"/>
      <c r="P175" s="261"/>
      <c r="Q175" s="261"/>
      <c r="R175" s="261"/>
      <c r="S175" s="261"/>
      <c r="T175" s="262"/>
      <c r="U175" s="15"/>
      <c r="V175" s="15"/>
      <c r="W175" s="15"/>
      <c r="X175" s="15"/>
      <c r="Y175" s="15"/>
      <c r="Z175" s="15"/>
      <c r="AA175" s="15"/>
      <c r="AB175" s="15"/>
      <c r="AC175" s="15"/>
      <c r="AD175" s="15"/>
      <c r="AE175" s="15"/>
      <c r="AT175" s="263" t="s">
        <v>154</v>
      </c>
      <c r="AU175" s="263" t="s">
        <v>97</v>
      </c>
      <c r="AV175" s="15" t="s">
        <v>153</v>
      </c>
      <c r="AW175" s="15" t="s">
        <v>30</v>
      </c>
      <c r="AX175" s="15" t="s">
        <v>80</v>
      </c>
      <c r="AY175" s="263" t="s">
        <v>145</v>
      </c>
    </row>
    <row r="176" s="2" customFormat="1" ht="55.5" customHeight="1">
      <c r="A176" s="38"/>
      <c r="B176" s="39"/>
      <c r="C176" s="218" t="s">
        <v>311</v>
      </c>
      <c r="D176" s="218" t="s">
        <v>148</v>
      </c>
      <c r="E176" s="219" t="s">
        <v>742</v>
      </c>
      <c r="F176" s="220" t="s">
        <v>743</v>
      </c>
      <c r="G176" s="221" t="s">
        <v>421</v>
      </c>
      <c r="H176" s="222">
        <v>4</v>
      </c>
      <c r="I176" s="223"/>
      <c r="J176" s="224">
        <f>ROUND(I176*H176,2)</f>
        <v>0</v>
      </c>
      <c r="K176" s="220" t="s">
        <v>152</v>
      </c>
      <c r="L176" s="44"/>
      <c r="M176" s="225" t="s">
        <v>1</v>
      </c>
      <c r="N176" s="226" t="s">
        <v>39</v>
      </c>
      <c r="O176" s="91"/>
      <c r="P176" s="227">
        <f>O176*H176</f>
        <v>0</v>
      </c>
      <c r="Q176" s="227">
        <v>0</v>
      </c>
      <c r="R176" s="227">
        <f>Q176*H176</f>
        <v>0</v>
      </c>
      <c r="S176" s="227">
        <v>0</v>
      </c>
      <c r="T176" s="228">
        <f>S176*H176</f>
        <v>0</v>
      </c>
      <c r="U176" s="38"/>
      <c r="V176" s="38"/>
      <c r="W176" s="38"/>
      <c r="X176" s="38"/>
      <c r="Y176" s="38"/>
      <c r="Z176" s="38"/>
      <c r="AA176" s="38"/>
      <c r="AB176" s="38"/>
      <c r="AC176" s="38"/>
      <c r="AD176" s="38"/>
      <c r="AE176" s="38"/>
      <c r="AR176" s="229" t="s">
        <v>193</v>
      </c>
      <c r="AT176" s="229" t="s">
        <v>148</v>
      </c>
      <c r="AU176" s="229" t="s">
        <v>97</v>
      </c>
      <c r="AY176" s="17" t="s">
        <v>145</v>
      </c>
      <c r="BE176" s="230">
        <f>IF(N176="základní",J176,0)</f>
        <v>0</v>
      </c>
      <c r="BF176" s="230">
        <f>IF(N176="snížená",J176,0)</f>
        <v>0</v>
      </c>
      <c r="BG176" s="230">
        <f>IF(N176="zákl. přenesená",J176,0)</f>
        <v>0</v>
      </c>
      <c r="BH176" s="230">
        <f>IF(N176="sníž. přenesená",J176,0)</f>
        <v>0</v>
      </c>
      <c r="BI176" s="230">
        <f>IF(N176="nulová",J176,0)</f>
        <v>0</v>
      </c>
      <c r="BJ176" s="17" t="s">
        <v>97</v>
      </c>
      <c r="BK176" s="230">
        <f>ROUND(I176*H176,2)</f>
        <v>0</v>
      </c>
      <c r="BL176" s="17" t="s">
        <v>193</v>
      </c>
      <c r="BM176" s="229" t="s">
        <v>314</v>
      </c>
    </row>
    <row r="177" s="14" customFormat="1">
      <c r="A177" s="14"/>
      <c r="B177" s="242"/>
      <c r="C177" s="243"/>
      <c r="D177" s="233" t="s">
        <v>154</v>
      </c>
      <c r="E177" s="244" t="s">
        <v>1</v>
      </c>
      <c r="F177" s="245" t="s">
        <v>744</v>
      </c>
      <c r="G177" s="243"/>
      <c r="H177" s="246">
        <v>4</v>
      </c>
      <c r="I177" s="247"/>
      <c r="J177" s="243"/>
      <c r="K177" s="243"/>
      <c r="L177" s="248"/>
      <c r="M177" s="249"/>
      <c r="N177" s="250"/>
      <c r="O177" s="250"/>
      <c r="P177" s="250"/>
      <c r="Q177" s="250"/>
      <c r="R177" s="250"/>
      <c r="S177" s="250"/>
      <c r="T177" s="251"/>
      <c r="U177" s="14"/>
      <c r="V177" s="14"/>
      <c r="W177" s="14"/>
      <c r="X177" s="14"/>
      <c r="Y177" s="14"/>
      <c r="Z177" s="14"/>
      <c r="AA177" s="14"/>
      <c r="AB177" s="14"/>
      <c r="AC177" s="14"/>
      <c r="AD177" s="14"/>
      <c r="AE177" s="14"/>
      <c r="AT177" s="252" t="s">
        <v>154</v>
      </c>
      <c r="AU177" s="252" t="s">
        <v>97</v>
      </c>
      <c r="AV177" s="14" t="s">
        <v>97</v>
      </c>
      <c r="AW177" s="14" t="s">
        <v>30</v>
      </c>
      <c r="AX177" s="14" t="s">
        <v>73</v>
      </c>
      <c r="AY177" s="252" t="s">
        <v>145</v>
      </c>
    </row>
    <row r="178" s="15" customFormat="1">
      <c r="A178" s="15"/>
      <c r="B178" s="253"/>
      <c r="C178" s="254"/>
      <c r="D178" s="233" t="s">
        <v>154</v>
      </c>
      <c r="E178" s="255" t="s">
        <v>1</v>
      </c>
      <c r="F178" s="256" t="s">
        <v>157</v>
      </c>
      <c r="G178" s="254"/>
      <c r="H178" s="257">
        <v>4</v>
      </c>
      <c r="I178" s="258"/>
      <c r="J178" s="254"/>
      <c r="K178" s="254"/>
      <c r="L178" s="259"/>
      <c r="M178" s="260"/>
      <c r="N178" s="261"/>
      <c r="O178" s="261"/>
      <c r="P178" s="261"/>
      <c r="Q178" s="261"/>
      <c r="R178" s="261"/>
      <c r="S178" s="261"/>
      <c r="T178" s="262"/>
      <c r="U178" s="15"/>
      <c r="V178" s="15"/>
      <c r="W178" s="15"/>
      <c r="X178" s="15"/>
      <c r="Y178" s="15"/>
      <c r="Z178" s="15"/>
      <c r="AA178" s="15"/>
      <c r="AB178" s="15"/>
      <c r="AC178" s="15"/>
      <c r="AD178" s="15"/>
      <c r="AE178" s="15"/>
      <c r="AT178" s="263" t="s">
        <v>154</v>
      </c>
      <c r="AU178" s="263" t="s">
        <v>97</v>
      </c>
      <c r="AV178" s="15" t="s">
        <v>153</v>
      </c>
      <c r="AW178" s="15" t="s">
        <v>30</v>
      </c>
      <c r="AX178" s="15" t="s">
        <v>80</v>
      </c>
      <c r="AY178" s="263" t="s">
        <v>145</v>
      </c>
    </row>
    <row r="179" s="2" customFormat="1" ht="33" customHeight="1">
      <c r="A179" s="38"/>
      <c r="B179" s="39"/>
      <c r="C179" s="218" t="s">
        <v>252</v>
      </c>
      <c r="D179" s="218" t="s">
        <v>148</v>
      </c>
      <c r="E179" s="219" t="s">
        <v>745</v>
      </c>
      <c r="F179" s="220" t="s">
        <v>746</v>
      </c>
      <c r="G179" s="221" t="s">
        <v>165</v>
      </c>
      <c r="H179" s="222">
        <v>1</v>
      </c>
      <c r="I179" s="223"/>
      <c r="J179" s="224">
        <f>ROUND(I179*H179,2)</f>
        <v>0</v>
      </c>
      <c r="K179" s="220" t="s">
        <v>152</v>
      </c>
      <c r="L179" s="44"/>
      <c r="M179" s="225" t="s">
        <v>1</v>
      </c>
      <c r="N179" s="226" t="s">
        <v>39</v>
      </c>
      <c r="O179" s="91"/>
      <c r="P179" s="227">
        <f>O179*H179</f>
        <v>0</v>
      </c>
      <c r="Q179" s="227">
        <v>0</v>
      </c>
      <c r="R179" s="227">
        <f>Q179*H179</f>
        <v>0</v>
      </c>
      <c r="S179" s="227">
        <v>0</v>
      </c>
      <c r="T179" s="228">
        <f>S179*H179</f>
        <v>0</v>
      </c>
      <c r="U179" s="38"/>
      <c r="V179" s="38"/>
      <c r="W179" s="38"/>
      <c r="X179" s="38"/>
      <c r="Y179" s="38"/>
      <c r="Z179" s="38"/>
      <c r="AA179" s="38"/>
      <c r="AB179" s="38"/>
      <c r="AC179" s="38"/>
      <c r="AD179" s="38"/>
      <c r="AE179" s="38"/>
      <c r="AR179" s="229" t="s">
        <v>193</v>
      </c>
      <c r="AT179" s="229" t="s">
        <v>148</v>
      </c>
      <c r="AU179" s="229" t="s">
        <v>97</v>
      </c>
      <c r="AY179" s="17" t="s">
        <v>145</v>
      </c>
      <c r="BE179" s="230">
        <f>IF(N179="základní",J179,0)</f>
        <v>0</v>
      </c>
      <c r="BF179" s="230">
        <f>IF(N179="snížená",J179,0)</f>
        <v>0</v>
      </c>
      <c r="BG179" s="230">
        <f>IF(N179="zákl. přenesená",J179,0)</f>
        <v>0</v>
      </c>
      <c r="BH179" s="230">
        <f>IF(N179="sníž. přenesená",J179,0)</f>
        <v>0</v>
      </c>
      <c r="BI179" s="230">
        <f>IF(N179="nulová",J179,0)</f>
        <v>0</v>
      </c>
      <c r="BJ179" s="17" t="s">
        <v>97</v>
      </c>
      <c r="BK179" s="230">
        <f>ROUND(I179*H179,2)</f>
        <v>0</v>
      </c>
      <c r="BL179" s="17" t="s">
        <v>193</v>
      </c>
      <c r="BM179" s="229" t="s">
        <v>318</v>
      </c>
    </row>
    <row r="180" s="2" customFormat="1" ht="55.5" customHeight="1">
      <c r="A180" s="38"/>
      <c r="B180" s="39"/>
      <c r="C180" s="218" t="s">
        <v>319</v>
      </c>
      <c r="D180" s="218" t="s">
        <v>148</v>
      </c>
      <c r="E180" s="219" t="s">
        <v>747</v>
      </c>
      <c r="F180" s="220" t="s">
        <v>748</v>
      </c>
      <c r="G180" s="221" t="s">
        <v>233</v>
      </c>
      <c r="H180" s="222">
        <v>0.13900000000000001</v>
      </c>
      <c r="I180" s="223"/>
      <c r="J180" s="224">
        <f>ROUND(I180*H180,2)</f>
        <v>0</v>
      </c>
      <c r="K180" s="220" t="s">
        <v>152</v>
      </c>
      <c r="L180" s="44"/>
      <c r="M180" s="225" t="s">
        <v>1</v>
      </c>
      <c r="N180" s="226" t="s">
        <v>39</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193</v>
      </c>
      <c r="AT180" s="229" t="s">
        <v>148</v>
      </c>
      <c r="AU180" s="229" t="s">
        <v>97</v>
      </c>
      <c r="AY180" s="17" t="s">
        <v>145</v>
      </c>
      <c r="BE180" s="230">
        <f>IF(N180="základní",J180,0)</f>
        <v>0</v>
      </c>
      <c r="BF180" s="230">
        <f>IF(N180="snížená",J180,0)</f>
        <v>0</v>
      </c>
      <c r="BG180" s="230">
        <f>IF(N180="zákl. přenesená",J180,0)</f>
        <v>0</v>
      </c>
      <c r="BH180" s="230">
        <f>IF(N180="sníž. přenesená",J180,0)</f>
        <v>0</v>
      </c>
      <c r="BI180" s="230">
        <f>IF(N180="nulová",J180,0)</f>
        <v>0</v>
      </c>
      <c r="BJ180" s="17" t="s">
        <v>97</v>
      </c>
      <c r="BK180" s="230">
        <f>ROUND(I180*H180,2)</f>
        <v>0</v>
      </c>
      <c r="BL180" s="17" t="s">
        <v>193</v>
      </c>
      <c r="BM180" s="229" t="s">
        <v>322</v>
      </c>
    </row>
    <row r="181" s="12" customFormat="1" ht="22.8" customHeight="1">
      <c r="A181" s="12"/>
      <c r="B181" s="202"/>
      <c r="C181" s="203"/>
      <c r="D181" s="204" t="s">
        <v>72</v>
      </c>
      <c r="E181" s="216" t="s">
        <v>749</v>
      </c>
      <c r="F181" s="216" t="s">
        <v>750</v>
      </c>
      <c r="G181" s="203"/>
      <c r="H181" s="203"/>
      <c r="I181" s="206"/>
      <c r="J181" s="217">
        <f>BK181</f>
        <v>0</v>
      </c>
      <c r="K181" s="203"/>
      <c r="L181" s="208"/>
      <c r="M181" s="209"/>
      <c r="N181" s="210"/>
      <c r="O181" s="210"/>
      <c r="P181" s="211">
        <f>SUM(P182:P225)</f>
        <v>0</v>
      </c>
      <c r="Q181" s="210"/>
      <c r="R181" s="211">
        <f>SUM(R182:R225)</f>
        <v>0.083339999999999997</v>
      </c>
      <c r="S181" s="210"/>
      <c r="T181" s="212">
        <f>SUM(T182:T225)</f>
        <v>0</v>
      </c>
      <c r="U181" s="12"/>
      <c r="V181" s="12"/>
      <c r="W181" s="12"/>
      <c r="X181" s="12"/>
      <c r="Y181" s="12"/>
      <c r="Z181" s="12"/>
      <c r="AA181" s="12"/>
      <c r="AB181" s="12"/>
      <c r="AC181" s="12"/>
      <c r="AD181" s="12"/>
      <c r="AE181" s="12"/>
      <c r="AR181" s="213" t="s">
        <v>97</v>
      </c>
      <c r="AT181" s="214" t="s">
        <v>72</v>
      </c>
      <c r="AU181" s="214" t="s">
        <v>80</v>
      </c>
      <c r="AY181" s="213" t="s">
        <v>145</v>
      </c>
      <c r="BK181" s="215">
        <f>SUM(BK182:BK225)</f>
        <v>0</v>
      </c>
    </row>
    <row r="182" s="2" customFormat="1" ht="24.15" customHeight="1">
      <c r="A182" s="38"/>
      <c r="B182" s="39"/>
      <c r="C182" s="218" t="s">
        <v>257</v>
      </c>
      <c r="D182" s="218" t="s">
        <v>148</v>
      </c>
      <c r="E182" s="219" t="s">
        <v>751</v>
      </c>
      <c r="F182" s="220" t="s">
        <v>752</v>
      </c>
      <c r="G182" s="221" t="s">
        <v>165</v>
      </c>
      <c r="H182" s="222">
        <v>2</v>
      </c>
      <c r="I182" s="223"/>
      <c r="J182" s="224">
        <f>ROUND(I182*H182,2)</f>
        <v>0</v>
      </c>
      <c r="K182" s="220" t="s">
        <v>152</v>
      </c>
      <c r="L182" s="44"/>
      <c r="M182" s="225" t="s">
        <v>1</v>
      </c>
      <c r="N182" s="226" t="s">
        <v>39</v>
      </c>
      <c r="O182" s="91"/>
      <c r="P182" s="227">
        <f>O182*H182</f>
        <v>0</v>
      </c>
      <c r="Q182" s="227">
        <v>0</v>
      </c>
      <c r="R182" s="227">
        <f>Q182*H182</f>
        <v>0</v>
      </c>
      <c r="S182" s="227">
        <v>0</v>
      </c>
      <c r="T182" s="228">
        <f>S182*H182</f>
        <v>0</v>
      </c>
      <c r="U182" s="38"/>
      <c r="V182" s="38"/>
      <c r="W182" s="38"/>
      <c r="X182" s="38"/>
      <c r="Y182" s="38"/>
      <c r="Z182" s="38"/>
      <c r="AA182" s="38"/>
      <c r="AB182" s="38"/>
      <c r="AC182" s="38"/>
      <c r="AD182" s="38"/>
      <c r="AE182" s="38"/>
      <c r="AR182" s="229" t="s">
        <v>193</v>
      </c>
      <c r="AT182" s="229" t="s">
        <v>148</v>
      </c>
      <c r="AU182" s="229" t="s">
        <v>97</v>
      </c>
      <c r="AY182" s="17" t="s">
        <v>145</v>
      </c>
      <c r="BE182" s="230">
        <f>IF(N182="základní",J182,0)</f>
        <v>0</v>
      </c>
      <c r="BF182" s="230">
        <f>IF(N182="snížená",J182,0)</f>
        <v>0</v>
      </c>
      <c r="BG182" s="230">
        <f>IF(N182="zákl. přenesená",J182,0)</f>
        <v>0</v>
      </c>
      <c r="BH182" s="230">
        <f>IF(N182="sníž. přenesená",J182,0)</f>
        <v>0</v>
      </c>
      <c r="BI182" s="230">
        <f>IF(N182="nulová",J182,0)</f>
        <v>0</v>
      </c>
      <c r="BJ182" s="17" t="s">
        <v>97</v>
      </c>
      <c r="BK182" s="230">
        <f>ROUND(I182*H182,2)</f>
        <v>0</v>
      </c>
      <c r="BL182" s="17" t="s">
        <v>193</v>
      </c>
      <c r="BM182" s="229" t="s">
        <v>323</v>
      </c>
    </row>
    <row r="183" s="2" customFormat="1" ht="16.5" customHeight="1">
      <c r="A183" s="38"/>
      <c r="B183" s="39"/>
      <c r="C183" s="218" t="s">
        <v>324</v>
      </c>
      <c r="D183" s="218" t="s">
        <v>148</v>
      </c>
      <c r="E183" s="219" t="s">
        <v>753</v>
      </c>
      <c r="F183" s="220" t="s">
        <v>754</v>
      </c>
      <c r="G183" s="221" t="s">
        <v>719</v>
      </c>
      <c r="H183" s="222">
        <v>1</v>
      </c>
      <c r="I183" s="223"/>
      <c r="J183" s="224">
        <f>ROUND(I183*H183,2)</f>
        <v>0</v>
      </c>
      <c r="K183" s="220" t="s">
        <v>152</v>
      </c>
      <c r="L183" s="44"/>
      <c r="M183" s="225" t="s">
        <v>1</v>
      </c>
      <c r="N183" s="226" t="s">
        <v>39</v>
      </c>
      <c r="O183" s="91"/>
      <c r="P183" s="227">
        <f>O183*H183</f>
        <v>0</v>
      </c>
      <c r="Q183" s="227">
        <v>0</v>
      </c>
      <c r="R183" s="227">
        <f>Q183*H183</f>
        <v>0</v>
      </c>
      <c r="S183" s="227">
        <v>0</v>
      </c>
      <c r="T183" s="228">
        <f>S183*H183</f>
        <v>0</v>
      </c>
      <c r="U183" s="38"/>
      <c r="V183" s="38"/>
      <c r="W183" s="38"/>
      <c r="X183" s="38"/>
      <c r="Y183" s="38"/>
      <c r="Z183" s="38"/>
      <c r="AA183" s="38"/>
      <c r="AB183" s="38"/>
      <c r="AC183" s="38"/>
      <c r="AD183" s="38"/>
      <c r="AE183" s="38"/>
      <c r="AR183" s="229" t="s">
        <v>193</v>
      </c>
      <c r="AT183" s="229" t="s">
        <v>148</v>
      </c>
      <c r="AU183" s="229" t="s">
        <v>97</v>
      </c>
      <c r="AY183" s="17" t="s">
        <v>145</v>
      </c>
      <c r="BE183" s="230">
        <f>IF(N183="základní",J183,0)</f>
        <v>0</v>
      </c>
      <c r="BF183" s="230">
        <f>IF(N183="snížená",J183,0)</f>
        <v>0</v>
      </c>
      <c r="BG183" s="230">
        <f>IF(N183="zákl. přenesená",J183,0)</f>
        <v>0</v>
      </c>
      <c r="BH183" s="230">
        <f>IF(N183="sníž. přenesená",J183,0)</f>
        <v>0</v>
      </c>
      <c r="BI183" s="230">
        <f>IF(N183="nulová",J183,0)</f>
        <v>0</v>
      </c>
      <c r="BJ183" s="17" t="s">
        <v>97</v>
      </c>
      <c r="BK183" s="230">
        <f>ROUND(I183*H183,2)</f>
        <v>0</v>
      </c>
      <c r="BL183" s="17" t="s">
        <v>193</v>
      </c>
      <c r="BM183" s="229" t="s">
        <v>327</v>
      </c>
    </row>
    <row r="184" s="2" customFormat="1" ht="24.15" customHeight="1">
      <c r="A184" s="38"/>
      <c r="B184" s="39"/>
      <c r="C184" s="218" t="s">
        <v>261</v>
      </c>
      <c r="D184" s="218" t="s">
        <v>148</v>
      </c>
      <c r="E184" s="219" t="s">
        <v>755</v>
      </c>
      <c r="F184" s="220" t="s">
        <v>756</v>
      </c>
      <c r="G184" s="221" t="s">
        <v>165</v>
      </c>
      <c r="H184" s="222">
        <v>1</v>
      </c>
      <c r="I184" s="223"/>
      <c r="J184" s="224">
        <f>ROUND(I184*H184,2)</f>
        <v>0</v>
      </c>
      <c r="K184" s="220" t="s">
        <v>152</v>
      </c>
      <c r="L184" s="44"/>
      <c r="M184" s="225" t="s">
        <v>1</v>
      </c>
      <c r="N184" s="226" t="s">
        <v>39</v>
      </c>
      <c r="O184" s="91"/>
      <c r="P184" s="227">
        <f>O184*H184</f>
        <v>0</v>
      </c>
      <c r="Q184" s="227">
        <v>0</v>
      </c>
      <c r="R184" s="227">
        <f>Q184*H184</f>
        <v>0</v>
      </c>
      <c r="S184" s="227">
        <v>0</v>
      </c>
      <c r="T184" s="228">
        <f>S184*H184</f>
        <v>0</v>
      </c>
      <c r="U184" s="38"/>
      <c r="V184" s="38"/>
      <c r="W184" s="38"/>
      <c r="X184" s="38"/>
      <c r="Y184" s="38"/>
      <c r="Z184" s="38"/>
      <c r="AA184" s="38"/>
      <c r="AB184" s="38"/>
      <c r="AC184" s="38"/>
      <c r="AD184" s="38"/>
      <c r="AE184" s="38"/>
      <c r="AR184" s="229" t="s">
        <v>193</v>
      </c>
      <c r="AT184" s="229" t="s">
        <v>148</v>
      </c>
      <c r="AU184" s="229" t="s">
        <v>97</v>
      </c>
      <c r="AY184" s="17" t="s">
        <v>145</v>
      </c>
      <c r="BE184" s="230">
        <f>IF(N184="základní",J184,0)</f>
        <v>0</v>
      </c>
      <c r="BF184" s="230">
        <f>IF(N184="snížená",J184,0)</f>
        <v>0</v>
      </c>
      <c r="BG184" s="230">
        <f>IF(N184="zákl. přenesená",J184,0)</f>
        <v>0</v>
      </c>
      <c r="BH184" s="230">
        <f>IF(N184="sníž. přenesená",J184,0)</f>
        <v>0</v>
      </c>
      <c r="BI184" s="230">
        <f>IF(N184="nulová",J184,0)</f>
        <v>0</v>
      </c>
      <c r="BJ184" s="17" t="s">
        <v>97</v>
      </c>
      <c r="BK184" s="230">
        <f>ROUND(I184*H184,2)</f>
        <v>0</v>
      </c>
      <c r="BL184" s="17" t="s">
        <v>193</v>
      </c>
      <c r="BM184" s="229" t="s">
        <v>330</v>
      </c>
    </row>
    <row r="185" s="2" customFormat="1" ht="24.15" customHeight="1">
      <c r="A185" s="38"/>
      <c r="B185" s="39"/>
      <c r="C185" s="264" t="s">
        <v>331</v>
      </c>
      <c r="D185" s="264" t="s">
        <v>184</v>
      </c>
      <c r="E185" s="265" t="s">
        <v>757</v>
      </c>
      <c r="F185" s="266" t="s">
        <v>758</v>
      </c>
      <c r="G185" s="267" t="s">
        <v>165</v>
      </c>
      <c r="H185" s="268">
        <v>1</v>
      </c>
      <c r="I185" s="269"/>
      <c r="J185" s="270">
        <f>ROUND(I185*H185,2)</f>
        <v>0</v>
      </c>
      <c r="K185" s="266" t="s">
        <v>152</v>
      </c>
      <c r="L185" s="271"/>
      <c r="M185" s="272" t="s">
        <v>1</v>
      </c>
      <c r="N185" s="273" t="s">
        <v>39</v>
      </c>
      <c r="O185" s="91"/>
      <c r="P185" s="227">
        <f>O185*H185</f>
        <v>0</v>
      </c>
      <c r="Q185" s="227">
        <v>0</v>
      </c>
      <c r="R185" s="227">
        <f>Q185*H185</f>
        <v>0</v>
      </c>
      <c r="S185" s="227">
        <v>0</v>
      </c>
      <c r="T185" s="228">
        <f>S185*H185</f>
        <v>0</v>
      </c>
      <c r="U185" s="38"/>
      <c r="V185" s="38"/>
      <c r="W185" s="38"/>
      <c r="X185" s="38"/>
      <c r="Y185" s="38"/>
      <c r="Z185" s="38"/>
      <c r="AA185" s="38"/>
      <c r="AB185" s="38"/>
      <c r="AC185" s="38"/>
      <c r="AD185" s="38"/>
      <c r="AE185" s="38"/>
      <c r="AR185" s="229" t="s">
        <v>239</v>
      </c>
      <c r="AT185" s="229" t="s">
        <v>184</v>
      </c>
      <c r="AU185" s="229" t="s">
        <v>97</v>
      </c>
      <c r="AY185" s="17" t="s">
        <v>145</v>
      </c>
      <c r="BE185" s="230">
        <f>IF(N185="základní",J185,0)</f>
        <v>0</v>
      </c>
      <c r="BF185" s="230">
        <f>IF(N185="snížená",J185,0)</f>
        <v>0</v>
      </c>
      <c r="BG185" s="230">
        <f>IF(N185="zákl. přenesená",J185,0)</f>
        <v>0</v>
      </c>
      <c r="BH185" s="230">
        <f>IF(N185="sníž. přenesená",J185,0)</f>
        <v>0</v>
      </c>
      <c r="BI185" s="230">
        <f>IF(N185="nulová",J185,0)</f>
        <v>0</v>
      </c>
      <c r="BJ185" s="17" t="s">
        <v>97</v>
      </c>
      <c r="BK185" s="230">
        <f>ROUND(I185*H185,2)</f>
        <v>0</v>
      </c>
      <c r="BL185" s="17" t="s">
        <v>193</v>
      </c>
      <c r="BM185" s="229" t="s">
        <v>334</v>
      </c>
    </row>
    <row r="186" s="2" customFormat="1" ht="16.5" customHeight="1">
      <c r="A186" s="38"/>
      <c r="B186" s="39"/>
      <c r="C186" s="264" t="s">
        <v>265</v>
      </c>
      <c r="D186" s="264" t="s">
        <v>184</v>
      </c>
      <c r="E186" s="265" t="s">
        <v>759</v>
      </c>
      <c r="F186" s="266" t="s">
        <v>760</v>
      </c>
      <c r="G186" s="267" t="s">
        <v>165</v>
      </c>
      <c r="H186" s="268">
        <v>1</v>
      </c>
      <c r="I186" s="269"/>
      <c r="J186" s="270">
        <f>ROUND(I186*H186,2)</f>
        <v>0</v>
      </c>
      <c r="K186" s="266" t="s">
        <v>152</v>
      </c>
      <c r="L186" s="271"/>
      <c r="M186" s="272" t="s">
        <v>1</v>
      </c>
      <c r="N186" s="273" t="s">
        <v>39</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239</v>
      </c>
      <c r="AT186" s="229" t="s">
        <v>184</v>
      </c>
      <c r="AU186" s="229" t="s">
        <v>97</v>
      </c>
      <c r="AY186" s="17" t="s">
        <v>145</v>
      </c>
      <c r="BE186" s="230">
        <f>IF(N186="základní",J186,0)</f>
        <v>0</v>
      </c>
      <c r="BF186" s="230">
        <f>IF(N186="snížená",J186,0)</f>
        <v>0</v>
      </c>
      <c r="BG186" s="230">
        <f>IF(N186="zákl. přenesená",J186,0)</f>
        <v>0</v>
      </c>
      <c r="BH186" s="230">
        <f>IF(N186="sníž. přenesená",J186,0)</f>
        <v>0</v>
      </c>
      <c r="BI186" s="230">
        <f>IF(N186="nulová",J186,0)</f>
        <v>0</v>
      </c>
      <c r="BJ186" s="17" t="s">
        <v>97</v>
      </c>
      <c r="BK186" s="230">
        <f>ROUND(I186*H186,2)</f>
        <v>0</v>
      </c>
      <c r="BL186" s="17" t="s">
        <v>193</v>
      </c>
      <c r="BM186" s="229" t="s">
        <v>337</v>
      </c>
    </row>
    <row r="187" s="2" customFormat="1" ht="21.75" customHeight="1">
      <c r="A187" s="38"/>
      <c r="B187" s="39"/>
      <c r="C187" s="218" t="s">
        <v>338</v>
      </c>
      <c r="D187" s="218" t="s">
        <v>148</v>
      </c>
      <c r="E187" s="219" t="s">
        <v>761</v>
      </c>
      <c r="F187" s="220" t="s">
        <v>762</v>
      </c>
      <c r="G187" s="221" t="s">
        <v>719</v>
      </c>
      <c r="H187" s="222">
        <v>1</v>
      </c>
      <c r="I187" s="223"/>
      <c r="J187" s="224">
        <f>ROUND(I187*H187,2)</f>
        <v>0</v>
      </c>
      <c r="K187" s="220" t="s">
        <v>152</v>
      </c>
      <c r="L187" s="44"/>
      <c r="M187" s="225" t="s">
        <v>1</v>
      </c>
      <c r="N187" s="226" t="s">
        <v>39</v>
      </c>
      <c r="O187" s="91"/>
      <c r="P187" s="227">
        <f>O187*H187</f>
        <v>0</v>
      </c>
      <c r="Q187" s="227">
        <v>0</v>
      </c>
      <c r="R187" s="227">
        <f>Q187*H187</f>
        <v>0</v>
      </c>
      <c r="S187" s="227">
        <v>0</v>
      </c>
      <c r="T187" s="228">
        <f>S187*H187</f>
        <v>0</v>
      </c>
      <c r="U187" s="38"/>
      <c r="V187" s="38"/>
      <c r="W187" s="38"/>
      <c r="X187" s="38"/>
      <c r="Y187" s="38"/>
      <c r="Z187" s="38"/>
      <c r="AA187" s="38"/>
      <c r="AB187" s="38"/>
      <c r="AC187" s="38"/>
      <c r="AD187" s="38"/>
      <c r="AE187" s="38"/>
      <c r="AR187" s="229" t="s">
        <v>193</v>
      </c>
      <c r="AT187" s="229" t="s">
        <v>148</v>
      </c>
      <c r="AU187" s="229" t="s">
        <v>97</v>
      </c>
      <c r="AY187" s="17" t="s">
        <v>145</v>
      </c>
      <c r="BE187" s="230">
        <f>IF(N187="základní",J187,0)</f>
        <v>0</v>
      </c>
      <c r="BF187" s="230">
        <f>IF(N187="snížená",J187,0)</f>
        <v>0</v>
      </c>
      <c r="BG187" s="230">
        <f>IF(N187="zákl. přenesená",J187,0)</f>
        <v>0</v>
      </c>
      <c r="BH187" s="230">
        <f>IF(N187="sníž. přenesená",J187,0)</f>
        <v>0</v>
      </c>
      <c r="BI187" s="230">
        <f>IF(N187="nulová",J187,0)</f>
        <v>0</v>
      </c>
      <c r="BJ187" s="17" t="s">
        <v>97</v>
      </c>
      <c r="BK187" s="230">
        <f>ROUND(I187*H187,2)</f>
        <v>0</v>
      </c>
      <c r="BL187" s="17" t="s">
        <v>193</v>
      </c>
      <c r="BM187" s="229" t="s">
        <v>339</v>
      </c>
    </row>
    <row r="188" s="2" customFormat="1" ht="16.5" customHeight="1">
      <c r="A188" s="38"/>
      <c r="B188" s="39"/>
      <c r="C188" s="218" t="s">
        <v>268</v>
      </c>
      <c r="D188" s="218" t="s">
        <v>148</v>
      </c>
      <c r="E188" s="219" t="s">
        <v>763</v>
      </c>
      <c r="F188" s="220" t="s">
        <v>764</v>
      </c>
      <c r="G188" s="221" t="s">
        <v>719</v>
      </c>
      <c r="H188" s="222">
        <v>1</v>
      </c>
      <c r="I188" s="223"/>
      <c r="J188" s="224">
        <f>ROUND(I188*H188,2)</f>
        <v>0</v>
      </c>
      <c r="K188" s="220" t="s">
        <v>152</v>
      </c>
      <c r="L188" s="44"/>
      <c r="M188" s="225" t="s">
        <v>1</v>
      </c>
      <c r="N188" s="226" t="s">
        <v>39</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193</v>
      </c>
      <c r="AT188" s="229" t="s">
        <v>148</v>
      </c>
      <c r="AU188" s="229" t="s">
        <v>97</v>
      </c>
      <c r="AY188" s="17" t="s">
        <v>145</v>
      </c>
      <c r="BE188" s="230">
        <f>IF(N188="základní",J188,0)</f>
        <v>0</v>
      </c>
      <c r="BF188" s="230">
        <f>IF(N188="snížená",J188,0)</f>
        <v>0</v>
      </c>
      <c r="BG188" s="230">
        <f>IF(N188="zákl. přenesená",J188,0)</f>
        <v>0</v>
      </c>
      <c r="BH188" s="230">
        <f>IF(N188="sníž. přenesená",J188,0)</f>
        <v>0</v>
      </c>
      <c r="BI188" s="230">
        <f>IF(N188="nulová",J188,0)</f>
        <v>0</v>
      </c>
      <c r="BJ188" s="17" t="s">
        <v>97</v>
      </c>
      <c r="BK188" s="230">
        <f>ROUND(I188*H188,2)</f>
        <v>0</v>
      </c>
      <c r="BL188" s="17" t="s">
        <v>193</v>
      </c>
      <c r="BM188" s="229" t="s">
        <v>342</v>
      </c>
    </row>
    <row r="189" s="2" customFormat="1" ht="16.5" customHeight="1">
      <c r="A189" s="38"/>
      <c r="B189" s="39"/>
      <c r="C189" s="218" t="s">
        <v>343</v>
      </c>
      <c r="D189" s="218" t="s">
        <v>148</v>
      </c>
      <c r="E189" s="219" t="s">
        <v>765</v>
      </c>
      <c r="F189" s="220" t="s">
        <v>766</v>
      </c>
      <c r="G189" s="221" t="s">
        <v>719</v>
      </c>
      <c r="H189" s="222">
        <v>1</v>
      </c>
      <c r="I189" s="223"/>
      <c r="J189" s="224">
        <f>ROUND(I189*H189,2)</f>
        <v>0</v>
      </c>
      <c r="K189" s="220" t="s">
        <v>152</v>
      </c>
      <c r="L189" s="44"/>
      <c r="M189" s="225" t="s">
        <v>1</v>
      </c>
      <c r="N189" s="226" t="s">
        <v>39</v>
      </c>
      <c r="O189" s="91"/>
      <c r="P189" s="227">
        <f>O189*H189</f>
        <v>0</v>
      </c>
      <c r="Q189" s="227">
        <v>0</v>
      </c>
      <c r="R189" s="227">
        <f>Q189*H189</f>
        <v>0</v>
      </c>
      <c r="S189" s="227">
        <v>0</v>
      </c>
      <c r="T189" s="228">
        <f>S189*H189</f>
        <v>0</v>
      </c>
      <c r="U189" s="38"/>
      <c r="V189" s="38"/>
      <c r="W189" s="38"/>
      <c r="X189" s="38"/>
      <c r="Y189" s="38"/>
      <c r="Z189" s="38"/>
      <c r="AA189" s="38"/>
      <c r="AB189" s="38"/>
      <c r="AC189" s="38"/>
      <c r="AD189" s="38"/>
      <c r="AE189" s="38"/>
      <c r="AR189" s="229" t="s">
        <v>193</v>
      </c>
      <c r="AT189" s="229" t="s">
        <v>148</v>
      </c>
      <c r="AU189" s="229" t="s">
        <v>97</v>
      </c>
      <c r="AY189" s="17" t="s">
        <v>145</v>
      </c>
      <c r="BE189" s="230">
        <f>IF(N189="základní",J189,0)</f>
        <v>0</v>
      </c>
      <c r="BF189" s="230">
        <f>IF(N189="snížená",J189,0)</f>
        <v>0</v>
      </c>
      <c r="BG189" s="230">
        <f>IF(N189="zákl. přenesená",J189,0)</f>
        <v>0</v>
      </c>
      <c r="BH189" s="230">
        <f>IF(N189="sníž. přenesená",J189,0)</f>
        <v>0</v>
      </c>
      <c r="BI189" s="230">
        <f>IF(N189="nulová",J189,0)</f>
        <v>0</v>
      </c>
      <c r="BJ189" s="17" t="s">
        <v>97</v>
      </c>
      <c r="BK189" s="230">
        <f>ROUND(I189*H189,2)</f>
        <v>0</v>
      </c>
      <c r="BL189" s="17" t="s">
        <v>193</v>
      </c>
      <c r="BM189" s="229" t="s">
        <v>346</v>
      </c>
    </row>
    <row r="190" s="2" customFormat="1" ht="24.15" customHeight="1">
      <c r="A190" s="38"/>
      <c r="B190" s="39"/>
      <c r="C190" s="264" t="s">
        <v>273</v>
      </c>
      <c r="D190" s="264" t="s">
        <v>184</v>
      </c>
      <c r="E190" s="265" t="s">
        <v>767</v>
      </c>
      <c r="F190" s="266" t="s">
        <v>768</v>
      </c>
      <c r="G190" s="267" t="s">
        <v>165</v>
      </c>
      <c r="H190" s="268">
        <v>1</v>
      </c>
      <c r="I190" s="269"/>
      <c r="J190" s="270">
        <f>ROUND(I190*H190,2)</f>
        <v>0</v>
      </c>
      <c r="K190" s="266" t="s">
        <v>152</v>
      </c>
      <c r="L190" s="271"/>
      <c r="M190" s="272" t="s">
        <v>1</v>
      </c>
      <c r="N190" s="273" t="s">
        <v>39</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239</v>
      </c>
      <c r="AT190" s="229" t="s">
        <v>184</v>
      </c>
      <c r="AU190" s="229" t="s">
        <v>97</v>
      </c>
      <c r="AY190" s="17" t="s">
        <v>145</v>
      </c>
      <c r="BE190" s="230">
        <f>IF(N190="základní",J190,0)</f>
        <v>0</v>
      </c>
      <c r="BF190" s="230">
        <f>IF(N190="snížená",J190,0)</f>
        <v>0</v>
      </c>
      <c r="BG190" s="230">
        <f>IF(N190="zákl. přenesená",J190,0)</f>
        <v>0</v>
      </c>
      <c r="BH190" s="230">
        <f>IF(N190="sníž. přenesená",J190,0)</f>
        <v>0</v>
      </c>
      <c r="BI190" s="230">
        <f>IF(N190="nulová",J190,0)</f>
        <v>0</v>
      </c>
      <c r="BJ190" s="17" t="s">
        <v>97</v>
      </c>
      <c r="BK190" s="230">
        <f>ROUND(I190*H190,2)</f>
        <v>0</v>
      </c>
      <c r="BL190" s="17" t="s">
        <v>193</v>
      </c>
      <c r="BM190" s="229" t="s">
        <v>349</v>
      </c>
    </row>
    <row r="191" s="2" customFormat="1" ht="24.15" customHeight="1">
      <c r="A191" s="38"/>
      <c r="B191" s="39"/>
      <c r="C191" s="218" t="s">
        <v>350</v>
      </c>
      <c r="D191" s="218" t="s">
        <v>148</v>
      </c>
      <c r="E191" s="219" t="s">
        <v>769</v>
      </c>
      <c r="F191" s="220" t="s">
        <v>770</v>
      </c>
      <c r="G191" s="221" t="s">
        <v>719</v>
      </c>
      <c r="H191" s="222">
        <v>2</v>
      </c>
      <c r="I191" s="223"/>
      <c r="J191" s="224">
        <f>ROUND(I191*H191,2)</f>
        <v>0</v>
      </c>
      <c r="K191" s="220" t="s">
        <v>152</v>
      </c>
      <c r="L191" s="44"/>
      <c r="M191" s="225" t="s">
        <v>1</v>
      </c>
      <c r="N191" s="226" t="s">
        <v>39</v>
      </c>
      <c r="O191" s="91"/>
      <c r="P191" s="227">
        <f>O191*H191</f>
        <v>0</v>
      </c>
      <c r="Q191" s="227">
        <v>0</v>
      </c>
      <c r="R191" s="227">
        <f>Q191*H191</f>
        <v>0</v>
      </c>
      <c r="S191" s="227">
        <v>0</v>
      </c>
      <c r="T191" s="228">
        <f>S191*H191</f>
        <v>0</v>
      </c>
      <c r="U191" s="38"/>
      <c r="V191" s="38"/>
      <c r="W191" s="38"/>
      <c r="X191" s="38"/>
      <c r="Y191" s="38"/>
      <c r="Z191" s="38"/>
      <c r="AA191" s="38"/>
      <c r="AB191" s="38"/>
      <c r="AC191" s="38"/>
      <c r="AD191" s="38"/>
      <c r="AE191" s="38"/>
      <c r="AR191" s="229" t="s">
        <v>193</v>
      </c>
      <c r="AT191" s="229" t="s">
        <v>148</v>
      </c>
      <c r="AU191" s="229" t="s">
        <v>97</v>
      </c>
      <c r="AY191" s="17" t="s">
        <v>145</v>
      </c>
      <c r="BE191" s="230">
        <f>IF(N191="základní",J191,0)</f>
        <v>0</v>
      </c>
      <c r="BF191" s="230">
        <f>IF(N191="snížená",J191,0)</f>
        <v>0</v>
      </c>
      <c r="BG191" s="230">
        <f>IF(N191="zákl. přenesená",J191,0)</f>
        <v>0</v>
      </c>
      <c r="BH191" s="230">
        <f>IF(N191="sníž. přenesená",J191,0)</f>
        <v>0</v>
      </c>
      <c r="BI191" s="230">
        <f>IF(N191="nulová",J191,0)</f>
        <v>0</v>
      </c>
      <c r="BJ191" s="17" t="s">
        <v>97</v>
      </c>
      <c r="BK191" s="230">
        <f>ROUND(I191*H191,2)</f>
        <v>0</v>
      </c>
      <c r="BL191" s="17" t="s">
        <v>193</v>
      </c>
      <c r="BM191" s="229" t="s">
        <v>194</v>
      </c>
    </row>
    <row r="192" s="14" customFormat="1">
      <c r="A192" s="14"/>
      <c r="B192" s="242"/>
      <c r="C192" s="243"/>
      <c r="D192" s="233" t="s">
        <v>154</v>
      </c>
      <c r="E192" s="244" t="s">
        <v>1</v>
      </c>
      <c r="F192" s="245" t="s">
        <v>771</v>
      </c>
      <c r="G192" s="243"/>
      <c r="H192" s="246">
        <v>1</v>
      </c>
      <c r="I192" s="247"/>
      <c r="J192" s="243"/>
      <c r="K192" s="243"/>
      <c r="L192" s="248"/>
      <c r="M192" s="249"/>
      <c r="N192" s="250"/>
      <c r="O192" s="250"/>
      <c r="P192" s="250"/>
      <c r="Q192" s="250"/>
      <c r="R192" s="250"/>
      <c r="S192" s="250"/>
      <c r="T192" s="251"/>
      <c r="U192" s="14"/>
      <c r="V192" s="14"/>
      <c r="W192" s="14"/>
      <c r="X192" s="14"/>
      <c r="Y192" s="14"/>
      <c r="Z192" s="14"/>
      <c r="AA192" s="14"/>
      <c r="AB192" s="14"/>
      <c r="AC192" s="14"/>
      <c r="AD192" s="14"/>
      <c r="AE192" s="14"/>
      <c r="AT192" s="252" t="s">
        <v>154</v>
      </c>
      <c r="AU192" s="252" t="s">
        <v>97</v>
      </c>
      <c r="AV192" s="14" t="s">
        <v>97</v>
      </c>
      <c r="AW192" s="14" t="s">
        <v>30</v>
      </c>
      <c r="AX192" s="14" t="s">
        <v>73</v>
      </c>
      <c r="AY192" s="252" t="s">
        <v>145</v>
      </c>
    </row>
    <row r="193" s="14" customFormat="1">
      <c r="A193" s="14"/>
      <c r="B193" s="242"/>
      <c r="C193" s="243"/>
      <c r="D193" s="233" t="s">
        <v>154</v>
      </c>
      <c r="E193" s="244" t="s">
        <v>1</v>
      </c>
      <c r="F193" s="245" t="s">
        <v>772</v>
      </c>
      <c r="G193" s="243"/>
      <c r="H193" s="246">
        <v>1</v>
      </c>
      <c r="I193" s="247"/>
      <c r="J193" s="243"/>
      <c r="K193" s="243"/>
      <c r="L193" s="248"/>
      <c r="M193" s="249"/>
      <c r="N193" s="250"/>
      <c r="O193" s="250"/>
      <c r="P193" s="250"/>
      <c r="Q193" s="250"/>
      <c r="R193" s="250"/>
      <c r="S193" s="250"/>
      <c r="T193" s="251"/>
      <c r="U193" s="14"/>
      <c r="V193" s="14"/>
      <c r="W193" s="14"/>
      <c r="X193" s="14"/>
      <c r="Y193" s="14"/>
      <c r="Z193" s="14"/>
      <c r="AA193" s="14"/>
      <c r="AB193" s="14"/>
      <c r="AC193" s="14"/>
      <c r="AD193" s="14"/>
      <c r="AE193" s="14"/>
      <c r="AT193" s="252" t="s">
        <v>154</v>
      </c>
      <c r="AU193" s="252" t="s">
        <v>97</v>
      </c>
      <c r="AV193" s="14" t="s">
        <v>97</v>
      </c>
      <c r="AW193" s="14" t="s">
        <v>30</v>
      </c>
      <c r="AX193" s="14" t="s">
        <v>73</v>
      </c>
      <c r="AY193" s="252" t="s">
        <v>145</v>
      </c>
    </row>
    <row r="194" s="15" customFormat="1">
      <c r="A194" s="15"/>
      <c r="B194" s="253"/>
      <c r="C194" s="254"/>
      <c r="D194" s="233" t="s">
        <v>154</v>
      </c>
      <c r="E194" s="255" t="s">
        <v>1</v>
      </c>
      <c r="F194" s="256" t="s">
        <v>157</v>
      </c>
      <c r="G194" s="254"/>
      <c r="H194" s="257">
        <v>2</v>
      </c>
      <c r="I194" s="258"/>
      <c r="J194" s="254"/>
      <c r="K194" s="254"/>
      <c r="L194" s="259"/>
      <c r="M194" s="260"/>
      <c r="N194" s="261"/>
      <c r="O194" s="261"/>
      <c r="P194" s="261"/>
      <c r="Q194" s="261"/>
      <c r="R194" s="261"/>
      <c r="S194" s="261"/>
      <c r="T194" s="262"/>
      <c r="U194" s="15"/>
      <c r="V194" s="15"/>
      <c r="W194" s="15"/>
      <c r="X194" s="15"/>
      <c r="Y194" s="15"/>
      <c r="Z194" s="15"/>
      <c r="AA194" s="15"/>
      <c r="AB194" s="15"/>
      <c r="AC194" s="15"/>
      <c r="AD194" s="15"/>
      <c r="AE194" s="15"/>
      <c r="AT194" s="263" t="s">
        <v>154</v>
      </c>
      <c r="AU194" s="263" t="s">
        <v>97</v>
      </c>
      <c r="AV194" s="15" t="s">
        <v>153</v>
      </c>
      <c r="AW194" s="15" t="s">
        <v>30</v>
      </c>
      <c r="AX194" s="15" t="s">
        <v>80</v>
      </c>
      <c r="AY194" s="263" t="s">
        <v>145</v>
      </c>
    </row>
    <row r="195" s="2" customFormat="1" ht="37.8" customHeight="1">
      <c r="A195" s="38"/>
      <c r="B195" s="39"/>
      <c r="C195" s="264" t="s">
        <v>276</v>
      </c>
      <c r="D195" s="264" t="s">
        <v>184</v>
      </c>
      <c r="E195" s="265" t="s">
        <v>773</v>
      </c>
      <c r="F195" s="266" t="s">
        <v>774</v>
      </c>
      <c r="G195" s="267" t="s">
        <v>165</v>
      </c>
      <c r="H195" s="268">
        <v>2</v>
      </c>
      <c r="I195" s="269"/>
      <c r="J195" s="270">
        <f>ROUND(I195*H195,2)</f>
        <v>0</v>
      </c>
      <c r="K195" s="266" t="s">
        <v>152</v>
      </c>
      <c r="L195" s="271"/>
      <c r="M195" s="272" t="s">
        <v>1</v>
      </c>
      <c r="N195" s="273" t="s">
        <v>39</v>
      </c>
      <c r="O195" s="91"/>
      <c r="P195" s="227">
        <f>O195*H195</f>
        <v>0</v>
      </c>
      <c r="Q195" s="227">
        <v>0</v>
      </c>
      <c r="R195" s="227">
        <f>Q195*H195</f>
        <v>0</v>
      </c>
      <c r="S195" s="227">
        <v>0</v>
      </c>
      <c r="T195" s="228">
        <f>S195*H195</f>
        <v>0</v>
      </c>
      <c r="U195" s="38"/>
      <c r="V195" s="38"/>
      <c r="W195" s="38"/>
      <c r="X195" s="38"/>
      <c r="Y195" s="38"/>
      <c r="Z195" s="38"/>
      <c r="AA195" s="38"/>
      <c r="AB195" s="38"/>
      <c r="AC195" s="38"/>
      <c r="AD195" s="38"/>
      <c r="AE195" s="38"/>
      <c r="AR195" s="229" t="s">
        <v>239</v>
      </c>
      <c r="AT195" s="229" t="s">
        <v>184</v>
      </c>
      <c r="AU195" s="229" t="s">
        <v>97</v>
      </c>
      <c r="AY195" s="17" t="s">
        <v>145</v>
      </c>
      <c r="BE195" s="230">
        <f>IF(N195="základní",J195,0)</f>
        <v>0</v>
      </c>
      <c r="BF195" s="230">
        <f>IF(N195="snížená",J195,0)</f>
        <v>0</v>
      </c>
      <c r="BG195" s="230">
        <f>IF(N195="zákl. přenesená",J195,0)</f>
        <v>0</v>
      </c>
      <c r="BH195" s="230">
        <f>IF(N195="sníž. přenesená",J195,0)</f>
        <v>0</v>
      </c>
      <c r="BI195" s="230">
        <f>IF(N195="nulová",J195,0)</f>
        <v>0</v>
      </c>
      <c r="BJ195" s="17" t="s">
        <v>97</v>
      </c>
      <c r="BK195" s="230">
        <f>ROUND(I195*H195,2)</f>
        <v>0</v>
      </c>
      <c r="BL195" s="17" t="s">
        <v>193</v>
      </c>
      <c r="BM195" s="229" t="s">
        <v>220</v>
      </c>
    </row>
    <row r="196" s="2" customFormat="1" ht="24.15" customHeight="1">
      <c r="A196" s="38"/>
      <c r="B196" s="39"/>
      <c r="C196" s="218" t="s">
        <v>355</v>
      </c>
      <c r="D196" s="218" t="s">
        <v>148</v>
      </c>
      <c r="E196" s="219" t="s">
        <v>775</v>
      </c>
      <c r="F196" s="220" t="s">
        <v>776</v>
      </c>
      <c r="G196" s="221" t="s">
        <v>719</v>
      </c>
      <c r="H196" s="222">
        <v>1</v>
      </c>
      <c r="I196" s="223"/>
      <c r="J196" s="224">
        <f>ROUND(I196*H196,2)</f>
        <v>0</v>
      </c>
      <c r="K196" s="220" t="s">
        <v>152</v>
      </c>
      <c r="L196" s="44"/>
      <c r="M196" s="225" t="s">
        <v>1</v>
      </c>
      <c r="N196" s="226" t="s">
        <v>39</v>
      </c>
      <c r="O196" s="91"/>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193</v>
      </c>
      <c r="AT196" s="229" t="s">
        <v>148</v>
      </c>
      <c r="AU196" s="229" t="s">
        <v>97</v>
      </c>
      <c r="AY196" s="17" t="s">
        <v>145</v>
      </c>
      <c r="BE196" s="230">
        <f>IF(N196="základní",J196,0)</f>
        <v>0</v>
      </c>
      <c r="BF196" s="230">
        <f>IF(N196="snížená",J196,0)</f>
        <v>0</v>
      </c>
      <c r="BG196" s="230">
        <f>IF(N196="zákl. přenesená",J196,0)</f>
        <v>0</v>
      </c>
      <c r="BH196" s="230">
        <f>IF(N196="sníž. přenesená",J196,0)</f>
        <v>0</v>
      </c>
      <c r="BI196" s="230">
        <f>IF(N196="nulová",J196,0)</f>
        <v>0</v>
      </c>
      <c r="BJ196" s="17" t="s">
        <v>97</v>
      </c>
      <c r="BK196" s="230">
        <f>ROUND(I196*H196,2)</f>
        <v>0</v>
      </c>
      <c r="BL196" s="17" t="s">
        <v>193</v>
      </c>
      <c r="BM196" s="229" t="s">
        <v>358</v>
      </c>
    </row>
    <row r="197" s="2" customFormat="1" ht="21.75" customHeight="1">
      <c r="A197" s="38"/>
      <c r="B197" s="39"/>
      <c r="C197" s="264" t="s">
        <v>280</v>
      </c>
      <c r="D197" s="264" t="s">
        <v>184</v>
      </c>
      <c r="E197" s="265" t="s">
        <v>777</v>
      </c>
      <c r="F197" s="266" t="s">
        <v>778</v>
      </c>
      <c r="G197" s="267" t="s">
        <v>165</v>
      </c>
      <c r="H197" s="268">
        <v>1</v>
      </c>
      <c r="I197" s="269"/>
      <c r="J197" s="270">
        <f>ROUND(I197*H197,2)</f>
        <v>0</v>
      </c>
      <c r="K197" s="266" t="s">
        <v>152</v>
      </c>
      <c r="L197" s="271"/>
      <c r="M197" s="272" t="s">
        <v>1</v>
      </c>
      <c r="N197" s="273" t="s">
        <v>39</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239</v>
      </c>
      <c r="AT197" s="229" t="s">
        <v>184</v>
      </c>
      <c r="AU197" s="229" t="s">
        <v>97</v>
      </c>
      <c r="AY197" s="17" t="s">
        <v>145</v>
      </c>
      <c r="BE197" s="230">
        <f>IF(N197="základní",J197,0)</f>
        <v>0</v>
      </c>
      <c r="BF197" s="230">
        <f>IF(N197="snížená",J197,0)</f>
        <v>0</v>
      </c>
      <c r="BG197" s="230">
        <f>IF(N197="zákl. přenesená",J197,0)</f>
        <v>0</v>
      </c>
      <c r="BH197" s="230">
        <f>IF(N197="sníž. přenesená",J197,0)</f>
        <v>0</v>
      </c>
      <c r="BI197" s="230">
        <f>IF(N197="nulová",J197,0)</f>
        <v>0</v>
      </c>
      <c r="BJ197" s="17" t="s">
        <v>97</v>
      </c>
      <c r="BK197" s="230">
        <f>ROUND(I197*H197,2)</f>
        <v>0</v>
      </c>
      <c r="BL197" s="17" t="s">
        <v>193</v>
      </c>
      <c r="BM197" s="229" t="s">
        <v>361</v>
      </c>
    </row>
    <row r="198" s="2" customFormat="1" ht="24.15" customHeight="1">
      <c r="A198" s="38"/>
      <c r="B198" s="39"/>
      <c r="C198" s="218" t="s">
        <v>362</v>
      </c>
      <c r="D198" s="218" t="s">
        <v>148</v>
      </c>
      <c r="E198" s="219" t="s">
        <v>779</v>
      </c>
      <c r="F198" s="220" t="s">
        <v>780</v>
      </c>
      <c r="G198" s="221" t="s">
        <v>719</v>
      </c>
      <c r="H198" s="222">
        <v>1</v>
      </c>
      <c r="I198" s="223"/>
      <c r="J198" s="224">
        <f>ROUND(I198*H198,2)</f>
        <v>0</v>
      </c>
      <c r="K198" s="220" t="s">
        <v>152</v>
      </c>
      <c r="L198" s="44"/>
      <c r="M198" s="225" t="s">
        <v>1</v>
      </c>
      <c r="N198" s="226" t="s">
        <v>39</v>
      </c>
      <c r="O198" s="91"/>
      <c r="P198" s="227">
        <f>O198*H198</f>
        <v>0</v>
      </c>
      <c r="Q198" s="227">
        <v>0</v>
      </c>
      <c r="R198" s="227">
        <f>Q198*H198</f>
        <v>0</v>
      </c>
      <c r="S198" s="227">
        <v>0</v>
      </c>
      <c r="T198" s="228">
        <f>S198*H198</f>
        <v>0</v>
      </c>
      <c r="U198" s="38"/>
      <c r="V198" s="38"/>
      <c r="W198" s="38"/>
      <c r="X198" s="38"/>
      <c r="Y198" s="38"/>
      <c r="Z198" s="38"/>
      <c r="AA198" s="38"/>
      <c r="AB198" s="38"/>
      <c r="AC198" s="38"/>
      <c r="AD198" s="38"/>
      <c r="AE198" s="38"/>
      <c r="AR198" s="229" t="s">
        <v>193</v>
      </c>
      <c r="AT198" s="229" t="s">
        <v>148</v>
      </c>
      <c r="AU198" s="229" t="s">
        <v>97</v>
      </c>
      <c r="AY198" s="17" t="s">
        <v>145</v>
      </c>
      <c r="BE198" s="230">
        <f>IF(N198="základní",J198,0)</f>
        <v>0</v>
      </c>
      <c r="BF198" s="230">
        <f>IF(N198="snížená",J198,0)</f>
        <v>0</v>
      </c>
      <c r="BG198" s="230">
        <f>IF(N198="zákl. přenesená",J198,0)</f>
        <v>0</v>
      </c>
      <c r="BH198" s="230">
        <f>IF(N198="sníž. přenesená",J198,0)</f>
        <v>0</v>
      </c>
      <c r="BI198" s="230">
        <f>IF(N198="nulová",J198,0)</f>
        <v>0</v>
      </c>
      <c r="BJ198" s="17" t="s">
        <v>97</v>
      </c>
      <c r="BK198" s="230">
        <f>ROUND(I198*H198,2)</f>
        <v>0</v>
      </c>
      <c r="BL198" s="17" t="s">
        <v>193</v>
      </c>
      <c r="BM198" s="229" t="s">
        <v>365</v>
      </c>
    </row>
    <row r="199" s="2" customFormat="1" ht="44.25" customHeight="1">
      <c r="A199" s="38"/>
      <c r="B199" s="39"/>
      <c r="C199" s="218" t="s">
        <v>460</v>
      </c>
      <c r="D199" s="218" t="s">
        <v>148</v>
      </c>
      <c r="E199" s="219" t="s">
        <v>781</v>
      </c>
      <c r="F199" s="220" t="s">
        <v>782</v>
      </c>
      <c r="G199" s="221" t="s">
        <v>719</v>
      </c>
      <c r="H199" s="222">
        <v>1</v>
      </c>
      <c r="I199" s="223"/>
      <c r="J199" s="224">
        <f>ROUND(I199*H199,2)</f>
        <v>0</v>
      </c>
      <c r="K199" s="220" t="s">
        <v>152</v>
      </c>
      <c r="L199" s="44"/>
      <c r="M199" s="225" t="s">
        <v>1</v>
      </c>
      <c r="N199" s="226" t="s">
        <v>39</v>
      </c>
      <c r="O199" s="91"/>
      <c r="P199" s="227">
        <f>O199*H199</f>
        <v>0</v>
      </c>
      <c r="Q199" s="227">
        <v>0.083339999999999997</v>
      </c>
      <c r="R199" s="227">
        <f>Q199*H199</f>
        <v>0.083339999999999997</v>
      </c>
      <c r="S199" s="227">
        <v>0</v>
      </c>
      <c r="T199" s="228">
        <f>S199*H199</f>
        <v>0</v>
      </c>
      <c r="U199" s="38"/>
      <c r="V199" s="38"/>
      <c r="W199" s="38"/>
      <c r="X199" s="38"/>
      <c r="Y199" s="38"/>
      <c r="Z199" s="38"/>
      <c r="AA199" s="38"/>
      <c r="AB199" s="38"/>
      <c r="AC199" s="38"/>
      <c r="AD199" s="38"/>
      <c r="AE199" s="38"/>
      <c r="AR199" s="229" t="s">
        <v>193</v>
      </c>
      <c r="AT199" s="229" t="s">
        <v>148</v>
      </c>
      <c r="AU199" s="229" t="s">
        <v>97</v>
      </c>
      <c r="AY199" s="17" t="s">
        <v>145</v>
      </c>
      <c r="BE199" s="230">
        <f>IF(N199="základní",J199,0)</f>
        <v>0</v>
      </c>
      <c r="BF199" s="230">
        <f>IF(N199="snížená",J199,0)</f>
        <v>0</v>
      </c>
      <c r="BG199" s="230">
        <f>IF(N199="zákl. přenesená",J199,0)</f>
        <v>0</v>
      </c>
      <c r="BH199" s="230">
        <f>IF(N199="sníž. přenesená",J199,0)</f>
        <v>0</v>
      </c>
      <c r="BI199" s="230">
        <f>IF(N199="nulová",J199,0)</f>
        <v>0</v>
      </c>
      <c r="BJ199" s="17" t="s">
        <v>97</v>
      </c>
      <c r="BK199" s="230">
        <f>ROUND(I199*H199,2)</f>
        <v>0</v>
      </c>
      <c r="BL199" s="17" t="s">
        <v>193</v>
      </c>
      <c r="BM199" s="229" t="s">
        <v>783</v>
      </c>
    </row>
    <row r="200" s="2" customFormat="1" ht="24.15" customHeight="1">
      <c r="A200" s="38"/>
      <c r="B200" s="39"/>
      <c r="C200" s="218" t="s">
        <v>281</v>
      </c>
      <c r="D200" s="218" t="s">
        <v>148</v>
      </c>
      <c r="E200" s="219" t="s">
        <v>784</v>
      </c>
      <c r="F200" s="220" t="s">
        <v>785</v>
      </c>
      <c r="G200" s="221" t="s">
        <v>719</v>
      </c>
      <c r="H200" s="222">
        <v>4</v>
      </c>
      <c r="I200" s="223"/>
      <c r="J200" s="224">
        <f>ROUND(I200*H200,2)</f>
        <v>0</v>
      </c>
      <c r="K200" s="220" t="s">
        <v>152</v>
      </c>
      <c r="L200" s="44"/>
      <c r="M200" s="225" t="s">
        <v>1</v>
      </c>
      <c r="N200" s="226" t="s">
        <v>39</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193</v>
      </c>
      <c r="AT200" s="229" t="s">
        <v>148</v>
      </c>
      <c r="AU200" s="229" t="s">
        <v>97</v>
      </c>
      <c r="AY200" s="17" t="s">
        <v>145</v>
      </c>
      <c r="BE200" s="230">
        <f>IF(N200="základní",J200,0)</f>
        <v>0</v>
      </c>
      <c r="BF200" s="230">
        <f>IF(N200="snížená",J200,0)</f>
        <v>0</v>
      </c>
      <c r="BG200" s="230">
        <f>IF(N200="zákl. přenesená",J200,0)</f>
        <v>0</v>
      </c>
      <c r="BH200" s="230">
        <f>IF(N200="sníž. přenesená",J200,0)</f>
        <v>0</v>
      </c>
      <c r="BI200" s="230">
        <f>IF(N200="nulová",J200,0)</f>
        <v>0</v>
      </c>
      <c r="BJ200" s="17" t="s">
        <v>97</v>
      </c>
      <c r="BK200" s="230">
        <f>ROUND(I200*H200,2)</f>
        <v>0</v>
      </c>
      <c r="BL200" s="17" t="s">
        <v>193</v>
      </c>
      <c r="BM200" s="229" t="s">
        <v>368</v>
      </c>
    </row>
    <row r="201" s="2" customFormat="1" ht="16.5" customHeight="1">
      <c r="A201" s="38"/>
      <c r="B201" s="39"/>
      <c r="C201" s="264" t="s">
        <v>369</v>
      </c>
      <c r="D201" s="264" t="s">
        <v>184</v>
      </c>
      <c r="E201" s="265" t="s">
        <v>786</v>
      </c>
      <c r="F201" s="266" t="s">
        <v>787</v>
      </c>
      <c r="G201" s="267" t="s">
        <v>165</v>
      </c>
      <c r="H201" s="268">
        <v>4</v>
      </c>
      <c r="I201" s="269"/>
      <c r="J201" s="270">
        <f>ROUND(I201*H201,2)</f>
        <v>0</v>
      </c>
      <c r="K201" s="266" t="s">
        <v>152</v>
      </c>
      <c r="L201" s="271"/>
      <c r="M201" s="272" t="s">
        <v>1</v>
      </c>
      <c r="N201" s="273" t="s">
        <v>39</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239</v>
      </c>
      <c r="AT201" s="229" t="s">
        <v>184</v>
      </c>
      <c r="AU201" s="229" t="s">
        <v>97</v>
      </c>
      <c r="AY201" s="17" t="s">
        <v>145</v>
      </c>
      <c r="BE201" s="230">
        <f>IF(N201="základní",J201,0)</f>
        <v>0</v>
      </c>
      <c r="BF201" s="230">
        <f>IF(N201="snížená",J201,0)</f>
        <v>0</v>
      </c>
      <c r="BG201" s="230">
        <f>IF(N201="zákl. přenesená",J201,0)</f>
        <v>0</v>
      </c>
      <c r="BH201" s="230">
        <f>IF(N201="sníž. přenesená",J201,0)</f>
        <v>0</v>
      </c>
      <c r="BI201" s="230">
        <f>IF(N201="nulová",J201,0)</f>
        <v>0</v>
      </c>
      <c r="BJ201" s="17" t="s">
        <v>97</v>
      </c>
      <c r="BK201" s="230">
        <f>ROUND(I201*H201,2)</f>
        <v>0</v>
      </c>
      <c r="BL201" s="17" t="s">
        <v>193</v>
      </c>
      <c r="BM201" s="229" t="s">
        <v>372</v>
      </c>
    </row>
    <row r="202" s="2" customFormat="1" ht="24.15" customHeight="1">
      <c r="A202" s="38"/>
      <c r="B202" s="39"/>
      <c r="C202" s="264" t="s">
        <v>285</v>
      </c>
      <c r="D202" s="264" t="s">
        <v>184</v>
      </c>
      <c r="E202" s="265" t="s">
        <v>788</v>
      </c>
      <c r="F202" s="266" t="s">
        <v>789</v>
      </c>
      <c r="G202" s="267" t="s">
        <v>421</v>
      </c>
      <c r="H202" s="268">
        <v>2.3999999999999999</v>
      </c>
      <c r="I202" s="269"/>
      <c r="J202" s="270">
        <f>ROUND(I202*H202,2)</f>
        <v>0</v>
      </c>
      <c r="K202" s="266" t="s">
        <v>152</v>
      </c>
      <c r="L202" s="271"/>
      <c r="M202" s="272" t="s">
        <v>1</v>
      </c>
      <c r="N202" s="273" t="s">
        <v>39</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239</v>
      </c>
      <c r="AT202" s="229" t="s">
        <v>184</v>
      </c>
      <c r="AU202" s="229" t="s">
        <v>97</v>
      </c>
      <c r="AY202" s="17" t="s">
        <v>145</v>
      </c>
      <c r="BE202" s="230">
        <f>IF(N202="základní",J202,0)</f>
        <v>0</v>
      </c>
      <c r="BF202" s="230">
        <f>IF(N202="snížená",J202,0)</f>
        <v>0</v>
      </c>
      <c r="BG202" s="230">
        <f>IF(N202="zákl. přenesená",J202,0)</f>
        <v>0</v>
      </c>
      <c r="BH202" s="230">
        <f>IF(N202="sníž. přenesená",J202,0)</f>
        <v>0</v>
      </c>
      <c r="BI202" s="230">
        <f>IF(N202="nulová",J202,0)</f>
        <v>0</v>
      </c>
      <c r="BJ202" s="17" t="s">
        <v>97</v>
      </c>
      <c r="BK202" s="230">
        <f>ROUND(I202*H202,2)</f>
        <v>0</v>
      </c>
      <c r="BL202" s="17" t="s">
        <v>193</v>
      </c>
      <c r="BM202" s="229" t="s">
        <v>376</v>
      </c>
    </row>
    <row r="203" s="14" customFormat="1">
      <c r="A203" s="14"/>
      <c r="B203" s="242"/>
      <c r="C203" s="243"/>
      <c r="D203" s="233" t="s">
        <v>154</v>
      </c>
      <c r="E203" s="244" t="s">
        <v>1</v>
      </c>
      <c r="F203" s="245" t="s">
        <v>790</v>
      </c>
      <c r="G203" s="243"/>
      <c r="H203" s="246">
        <v>2.3999999999999999</v>
      </c>
      <c r="I203" s="247"/>
      <c r="J203" s="243"/>
      <c r="K203" s="243"/>
      <c r="L203" s="248"/>
      <c r="M203" s="249"/>
      <c r="N203" s="250"/>
      <c r="O203" s="250"/>
      <c r="P203" s="250"/>
      <c r="Q203" s="250"/>
      <c r="R203" s="250"/>
      <c r="S203" s="250"/>
      <c r="T203" s="251"/>
      <c r="U203" s="14"/>
      <c r="V203" s="14"/>
      <c r="W203" s="14"/>
      <c r="X203" s="14"/>
      <c r="Y203" s="14"/>
      <c r="Z203" s="14"/>
      <c r="AA203" s="14"/>
      <c r="AB203" s="14"/>
      <c r="AC203" s="14"/>
      <c r="AD203" s="14"/>
      <c r="AE203" s="14"/>
      <c r="AT203" s="252" t="s">
        <v>154</v>
      </c>
      <c r="AU203" s="252" t="s">
        <v>97</v>
      </c>
      <c r="AV203" s="14" t="s">
        <v>97</v>
      </c>
      <c r="AW203" s="14" t="s">
        <v>30</v>
      </c>
      <c r="AX203" s="14" t="s">
        <v>73</v>
      </c>
      <c r="AY203" s="252" t="s">
        <v>145</v>
      </c>
    </row>
    <row r="204" s="15" customFormat="1">
      <c r="A204" s="15"/>
      <c r="B204" s="253"/>
      <c r="C204" s="254"/>
      <c r="D204" s="233" t="s">
        <v>154</v>
      </c>
      <c r="E204" s="255" t="s">
        <v>1</v>
      </c>
      <c r="F204" s="256" t="s">
        <v>157</v>
      </c>
      <c r="G204" s="254"/>
      <c r="H204" s="257">
        <v>2.3999999999999999</v>
      </c>
      <c r="I204" s="258"/>
      <c r="J204" s="254"/>
      <c r="K204" s="254"/>
      <c r="L204" s="259"/>
      <c r="M204" s="260"/>
      <c r="N204" s="261"/>
      <c r="O204" s="261"/>
      <c r="P204" s="261"/>
      <c r="Q204" s="261"/>
      <c r="R204" s="261"/>
      <c r="S204" s="261"/>
      <c r="T204" s="262"/>
      <c r="U204" s="15"/>
      <c r="V204" s="15"/>
      <c r="W204" s="15"/>
      <c r="X204" s="15"/>
      <c r="Y204" s="15"/>
      <c r="Z204" s="15"/>
      <c r="AA204" s="15"/>
      <c r="AB204" s="15"/>
      <c r="AC204" s="15"/>
      <c r="AD204" s="15"/>
      <c r="AE204" s="15"/>
      <c r="AT204" s="263" t="s">
        <v>154</v>
      </c>
      <c r="AU204" s="263" t="s">
        <v>97</v>
      </c>
      <c r="AV204" s="15" t="s">
        <v>153</v>
      </c>
      <c r="AW204" s="15" t="s">
        <v>30</v>
      </c>
      <c r="AX204" s="15" t="s">
        <v>80</v>
      </c>
      <c r="AY204" s="263" t="s">
        <v>145</v>
      </c>
    </row>
    <row r="205" s="2" customFormat="1" ht="16.5" customHeight="1">
      <c r="A205" s="38"/>
      <c r="B205" s="39"/>
      <c r="C205" s="218" t="s">
        <v>377</v>
      </c>
      <c r="D205" s="218" t="s">
        <v>148</v>
      </c>
      <c r="E205" s="219" t="s">
        <v>791</v>
      </c>
      <c r="F205" s="220" t="s">
        <v>792</v>
      </c>
      <c r="G205" s="221" t="s">
        <v>719</v>
      </c>
      <c r="H205" s="222">
        <v>2</v>
      </c>
      <c r="I205" s="223"/>
      <c r="J205" s="224">
        <f>ROUND(I205*H205,2)</f>
        <v>0</v>
      </c>
      <c r="K205" s="220" t="s">
        <v>152</v>
      </c>
      <c r="L205" s="44"/>
      <c r="M205" s="225" t="s">
        <v>1</v>
      </c>
      <c r="N205" s="226" t="s">
        <v>39</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193</v>
      </c>
      <c r="AT205" s="229" t="s">
        <v>148</v>
      </c>
      <c r="AU205" s="229" t="s">
        <v>97</v>
      </c>
      <c r="AY205" s="17" t="s">
        <v>145</v>
      </c>
      <c r="BE205" s="230">
        <f>IF(N205="základní",J205,0)</f>
        <v>0</v>
      </c>
      <c r="BF205" s="230">
        <f>IF(N205="snížená",J205,0)</f>
        <v>0</v>
      </c>
      <c r="BG205" s="230">
        <f>IF(N205="zákl. přenesená",J205,0)</f>
        <v>0</v>
      </c>
      <c r="BH205" s="230">
        <f>IF(N205="sníž. přenesená",J205,0)</f>
        <v>0</v>
      </c>
      <c r="BI205" s="230">
        <f>IF(N205="nulová",J205,0)</f>
        <v>0</v>
      </c>
      <c r="BJ205" s="17" t="s">
        <v>97</v>
      </c>
      <c r="BK205" s="230">
        <f>ROUND(I205*H205,2)</f>
        <v>0</v>
      </c>
      <c r="BL205" s="17" t="s">
        <v>193</v>
      </c>
      <c r="BM205" s="229" t="s">
        <v>380</v>
      </c>
    </row>
    <row r="206" s="2" customFormat="1" ht="24.15" customHeight="1">
      <c r="A206" s="38"/>
      <c r="B206" s="39"/>
      <c r="C206" s="218" t="s">
        <v>288</v>
      </c>
      <c r="D206" s="218" t="s">
        <v>148</v>
      </c>
      <c r="E206" s="219" t="s">
        <v>793</v>
      </c>
      <c r="F206" s="220" t="s">
        <v>794</v>
      </c>
      <c r="G206" s="221" t="s">
        <v>165</v>
      </c>
      <c r="H206" s="222">
        <v>1</v>
      </c>
      <c r="I206" s="223"/>
      <c r="J206" s="224">
        <f>ROUND(I206*H206,2)</f>
        <v>0</v>
      </c>
      <c r="K206" s="220" t="s">
        <v>152</v>
      </c>
      <c r="L206" s="44"/>
      <c r="M206" s="225" t="s">
        <v>1</v>
      </c>
      <c r="N206" s="226" t="s">
        <v>39</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193</v>
      </c>
      <c r="AT206" s="229" t="s">
        <v>148</v>
      </c>
      <c r="AU206" s="229" t="s">
        <v>97</v>
      </c>
      <c r="AY206" s="17" t="s">
        <v>145</v>
      </c>
      <c r="BE206" s="230">
        <f>IF(N206="základní",J206,0)</f>
        <v>0</v>
      </c>
      <c r="BF206" s="230">
        <f>IF(N206="snížená",J206,0)</f>
        <v>0</v>
      </c>
      <c r="BG206" s="230">
        <f>IF(N206="zákl. přenesená",J206,0)</f>
        <v>0</v>
      </c>
      <c r="BH206" s="230">
        <f>IF(N206="sníž. přenesená",J206,0)</f>
        <v>0</v>
      </c>
      <c r="BI206" s="230">
        <f>IF(N206="nulová",J206,0)</f>
        <v>0</v>
      </c>
      <c r="BJ206" s="17" t="s">
        <v>97</v>
      </c>
      <c r="BK206" s="230">
        <f>ROUND(I206*H206,2)</f>
        <v>0</v>
      </c>
      <c r="BL206" s="17" t="s">
        <v>193</v>
      </c>
      <c r="BM206" s="229" t="s">
        <v>384</v>
      </c>
    </row>
    <row r="207" s="2" customFormat="1" ht="24.15" customHeight="1">
      <c r="A207" s="38"/>
      <c r="B207" s="39"/>
      <c r="C207" s="264" t="s">
        <v>386</v>
      </c>
      <c r="D207" s="264" t="s">
        <v>184</v>
      </c>
      <c r="E207" s="265" t="s">
        <v>795</v>
      </c>
      <c r="F207" s="266" t="s">
        <v>796</v>
      </c>
      <c r="G207" s="267" t="s">
        <v>165</v>
      </c>
      <c r="H207" s="268">
        <v>1</v>
      </c>
      <c r="I207" s="269"/>
      <c r="J207" s="270">
        <f>ROUND(I207*H207,2)</f>
        <v>0</v>
      </c>
      <c r="K207" s="266" t="s">
        <v>152</v>
      </c>
      <c r="L207" s="271"/>
      <c r="M207" s="272" t="s">
        <v>1</v>
      </c>
      <c r="N207" s="273" t="s">
        <v>39</v>
      </c>
      <c r="O207" s="91"/>
      <c r="P207" s="227">
        <f>O207*H207</f>
        <v>0</v>
      </c>
      <c r="Q207" s="227">
        <v>0</v>
      </c>
      <c r="R207" s="227">
        <f>Q207*H207</f>
        <v>0</v>
      </c>
      <c r="S207" s="227">
        <v>0</v>
      </c>
      <c r="T207" s="228">
        <f>S207*H207</f>
        <v>0</v>
      </c>
      <c r="U207" s="38"/>
      <c r="V207" s="38"/>
      <c r="W207" s="38"/>
      <c r="X207" s="38"/>
      <c r="Y207" s="38"/>
      <c r="Z207" s="38"/>
      <c r="AA207" s="38"/>
      <c r="AB207" s="38"/>
      <c r="AC207" s="38"/>
      <c r="AD207" s="38"/>
      <c r="AE207" s="38"/>
      <c r="AR207" s="229" t="s">
        <v>239</v>
      </c>
      <c r="AT207" s="229" t="s">
        <v>184</v>
      </c>
      <c r="AU207" s="229" t="s">
        <v>97</v>
      </c>
      <c r="AY207" s="17" t="s">
        <v>145</v>
      </c>
      <c r="BE207" s="230">
        <f>IF(N207="základní",J207,0)</f>
        <v>0</v>
      </c>
      <c r="BF207" s="230">
        <f>IF(N207="snížená",J207,0)</f>
        <v>0</v>
      </c>
      <c r="BG207" s="230">
        <f>IF(N207="zákl. přenesená",J207,0)</f>
        <v>0</v>
      </c>
      <c r="BH207" s="230">
        <f>IF(N207="sníž. přenesená",J207,0)</f>
        <v>0</v>
      </c>
      <c r="BI207" s="230">
        <f>IF(N207="nulová",J207,0)</f>
        <v>0</v>
      </c>
      <c r="BJ207" s="17" t="s">
        <v>97</v>
      </c>
      <c r="BK207" s="230">
        <f>ROUND(I207*H207,2)</f>
        <v>0</v>
      </c>
      <c r="BL207" s="17" t="s">
        <v>193</v>
      </c>
      <c r="BM207" s="229" t="s">
        <v>389</v>
      </c>
    </row>
    <row r="208" s="2" customFormat="1" ht="24.15" customHeight="1">
      <c r="A208" s="38"/>
      <c r="B208" s="39"/>
      <c r="C208" s="218" t="s">
        <v>292</v>
      </c>
      <c r="D208" s="218" t="s">
        <v>148</v>
      </c>
      <c r="E208" s="219" t="s">
        <v>797</v>
      </c>
      <c r="F208" s="220" t="s">
        <v>798</v>
      </c>
      <c r="G208" s="221" t="s">
        <v>165</v>
      </c>
      <c r="H208" s="222">
        <v>1</v>
      </c>
      <c r="I208" s="223"/>
      <c r="J208" s="224">
        <f>ROUND(I208*H208,2)</f>
        <v>0</v>
      </c>
      <c r="K208" s="220" t="s">
        <v>152</v>
      </c>
      <c r="L208" s="44"/>
      <c r="M208" s="225" t="s">
        <v>1</v>
      </c>
      <c r="N208" s="226" t="s">
        <v>39</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193</v>
      </c>
      <c r="AT208" s="229" t="s">
        <v>148</v>
      </c>
      <c r="AU208" s="229" t="s">
        <v>97</v>
      </c>
      <c r="AY208" s="17" t="s">
        <v>145</v>
      </c>
      <c r="BE208" s="230">
        <f>IF(N208="základní",J208,0)</f>
        <v>0</v>
      </c>
      <c r="BF208" s="230">
        <f>IF(N208="snížená",J208,0)</f>
        <v>0</v>
      </c>
      <c r="BG208" s="230">
        <f>IF(N208="zákl. přenesená",J208,0)</f>
        <v>0</v>
      </c>
      <c r="BH208" s="230">
        <f>IF(N208="sníž. přenesená",J208,0)</f>
        <v>0</v>
      </c>
      <c r="BI208" s="230">
        <f>IF(N208="nulová",J208,0)</f>
        <v>0</v>
      </c>
      <c r="BJ208" s="17" t="s">
        <v>97</v>
      </c>
      <c r="BK208" s="230">
        <f>ROUND(I208*H208,2)</f>
        <v>0</v>
      </c>
      <c r="BL208" s="17" t="s">
        <v>193</v>
      </c>
      <c r="BM208" s="229" t="s">
        <v>390</v>
      </c>
    </row>
    <row r="209" s="2" customFormat="1" ht="24.15" customHeight="1">
      <c r="A209" s="38"/>
      <c r="B209" s="39"/>
      <c r="C209" s="264" t="s">
        <v>392</v>
      </c>
      <c r="D209" s="264" t="s">
        <v>184</v>
      </c>
      <c r="E209" s="265" t="s">
        <v>799</v>
      </c>
      <c r="F209" s="266" t="s">
        <v>800</v>
      </c>
      <c r="G209" s="267" t="s">
        <v>165</v>
      </c>
      <c r="H209" s="268">
        <v>1</v>
      </c>
      <c r="I209" s="269"/>
      <c r="J209" s="270">
        <f>ROUND(I209*H209,2)</f>
        <v>0</v>
      </c>
      <c r="K209" s="266" t="s">
        <v>152</v>
      </c>
      <c r="L209" s="271"/>
      <c r="M209" s="272" t="s">
        <v>1</v>
      </c>
      <c r="N209" s="273" t="s">
        <v>39</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239</v>
      </c>
      <c r="AT209" s="229" t="s">
        <v>184</v>
      </c>
      <c r="AU209" s="229" t="s">
        <v>97</v>
      </c>
      <c r="AY209" s="17" t="s">
        <v>145</v>
      </c>
      <c r="BE209" s="230">
        <f>IF(N209="základní",J209,0)</f>
        <v>0</v>
      </c>
      <c r="BF209" s="230">
        <f>IF(N209="snížená",J209,0)</f>
        <v>0</v>
      </c>
      <c r="BG209" s="230">
        <f>IF(N209="zákl. přenesená",J209,0)</f>
        <v>0</v>
      </c>
      <c r="BH209" s="230">
        <f>IF(N209="sníž. přenesená",J209,0)</f>
        <v>0</v>
      </c>
      <c r="BI209" s="230">
        <f>IF(N209="nulová",J209,0)</f>
        <v>0</v>
      </c>
      <c r="BJ209" s="17" t="s">
        <v>97</v>
      </c>
      <c r="BK209" s="230">
        <f>ROUND(I209*H209,2)</f>
        <v>0</v>
      </c>
      <c r="BL209" s="17" t="s">
        <v>193</v>
      </c>
      <c r="BM209" s="229" t="s">
        <v>395</v>
      </c>
    </row>
    <row r="210" s="2" customFormat="1" ht="24.15" customHeight="1">
      <c r="A210" s="38"/>
      <c r="B210" s="39"/>
      <c r="C210" s="218" t="s">
        <v>295</v>
      </c>
      <c r="D210" s="218" t="s">
        <v>148</v>
      </c>
      <c r="E210" s="219" t="s">
        <v>801</v>
      </c>
      <c r="F210" s="220" t="s">
        <v>802</v>
      </c>
      <c r="G210" s="221" t="s">
        <v>165</v>
      </c>
      <c r="H210" s="222">
        <v>1</v>
      </c>
      <c r="I210" s="223"/>
      <c r="J210" s="224">
        <f>ROUND(I210*H210,2)</f>
        <v>0</v>
      </c>
      <c r="K210" s="220" t="s">
        <v>152</v>
      </c>
      <c r="L210" s="44"/>
      <c r="M210" s="225" t="s">
        <v>1</v>
      </c>
      <c r="N210" s="226" t="s">
        <v>39</v>
      </c>
      <c r="O210" s="91"/>
      <c r="P210" s="227">
        <f>O210*H210</f>
        <v>0</v>
      </c>
      <c r="Q210" s="227">
        <v>0</v>
      </c>
      <c r="R210" s="227">
        <f>Q210*H210</f>
        <v>0</v>
      </c>
      <c r="S210" s="227">
        <v>0</v>
      </c>
      <c r="T210" s="228">
        <f>S210*H210</f>
        <v>0</v>
      </c>
      <c r="U210" s="38"/>
      <c r="V210" s="38"/>
      <c r="W210" s="38"/>
      <c r="X210" s="38"/>
      <c r="Y210" s="38"/>
      <c r="Z210" s="38"/>
      <c r="AA210" s="38"/>
      <c r="AB210" s="38"/>
      <c r="AC210" s="38"/>
      <c r="AD210" s="38"/>
      <c r="AE210" s="38"/>
      <c r="AR210" s="229" t="s">
        <v>193</v>
      </c>
      <c r="AT210" s="229" t="s">
        <v>148</v>
      </c>
      <c r="AU210" s="229" t="s">
        <v>97</v>
      </c>
      <c r="AY210" s="17" t="s">
        <v>145</v>
      </c>
      <c r="BE210" s="230">
        <f>IF(N210="základní",J210,0)</f>
        <v>0</v>
      </c>
      <c r="BF210" s="230">
        <f>IF(N210="snížená",J210,0)</f>
        <v>0</v>
      </c>
      <c r="BG210" s="230">
        <f>IF(N210="zákl. přenesená",J210,0)</f>
        <v>0</v>
      </c>
      <c r="BH210" s="230">
        <f>IF(N210="sníž. přenesená",J210,0)</f>
        <v>0</v>
      </c>
      <c r="BI210" s="230">
        <f>IF(N210="nulová",J210,0)</f>
        <v>0</v>
      </c>
      <c r="BJ210" s="17" t="s">
        <v>97</v>
      </c>
      <c r="BK210" s="230">
        <f>ROUND(I210*H210,2)</f>
        <v>0</v>
      </c>
      <c r="BL210" s="17" t="s">
        <v>193</v>
      </c>
      <c r="BM210" s="229" t="s">
        <v>398</v>
      </c>
    </row>
    <row r="211" s="2" customFormat="1" ht="24.15" customHeight="1">
      <c r="A211" s="38"/>
      <c r="B211" s="39"/>
      <c r="C211" s="264" t="s">
        <v>158</v>
      </c>
      <c r="D211" s="264" t="s">
        <v>184</v>
      </c>
      <c r="E211" s="265" t="s">
        <v>803</v>
      </c>
      <c r="F211" s="266" t="s">
        <v>804</v>
      </c>
      <c r="G211" s="267" t="s">
        <v>165</v>
      </c>
      <c r="H211" s="268">
        <v>1</v>
      </c>
      <c r="I211" s="269"/>
      <c r="J211" s="270">
        <f>ROUND(I211*H211,2)</f>
        <v>0</v>
      </c>
      <c r="K211" s="266" t="s">
        <v>152</v>
      </c>
      <c r="L211" s="271"/>
      <c r="M211" s="272" t="s">
        <v>1</v>
      </c>
      <c r="N211" s="273" t="s">
        <v>39</v>
      </c>
      <c r="O211" s="91"/>
      <c r="P211" s="227">
        <f>O211*H211</f>
        <v>0</v>
      </c>
      <c r="Q211" s="227">
        <v>0</v>
      </c>
      <c r="R211" s="227">
        <f>Q211*H211</f>
        <v>0</v>
      </c>
      <c r="S211" s="227">
        <v>0</v>
      </c>
      <c r="T211" s="228">
        <f>S211*H211</f>
        <v>0</v>
      </c>
      <c r="U211" s="38"/>
      <c r="V211" s="38"/>
      <c r="W211" s="38"/>
      <c r="X211" s="38"/>
      <c r="Y211" s="38"/>
      <c r="Z211" s="38"/>
      <c r="AA211" s="38"/>
      <c r="AB211" s="38"/>
      <c r="AC211" s="38"/>
      <c r="AD211" s="38"/>
      <c r="AE211" s="38"/>
      <c r="AR211" s="229" t="s">
        <v>239</v>
      </c>
      <c r="AT211" s="229" t="s">
        <v>184</v>
      </c>
      <c r="AU211" s="229" t="s">
        <v>97</v>
      </c>
      <c r="AY211" s="17" t="s">
        <v>145</v>
      </c>
      <c r="BE211" s="230">
        <f>IF(N211="základní",J211,0)</f>
        <v>0</v>
      </c>
      <c r="BF211" s="230">
        <f>IF(N211="snížená",J211,0)</f>
        <v>0</v>
      </c>
      <c r="BG211" s="230">
        <f>IF(N211="zákl. přenesená",J211,0)</f>
        <v>0</v>
      </c>
      <c r="BH211" s="230">
        <f>IF(N211="sníž. přenesená",J211,0)</f>
        <v>0</v>
      </c>
      <c r="BI211" s="230">
        <f>IF(N211="nulová",J211,0)</f>
        <v>0</v>
      </c>
      <c r="BJ211" s="17" t="s">
        <v>97</v>
      </c>
      <c r="BK211" s="230">
        <f>ROUND(I211*H211,2)</f>
        <v>0</v>
      </c>
      <c r="BL211" s="17" t="s">
        <v>193</v>
      </c>
      <c r="BM211" s="229" t="s">
        <v>401</v>
      </c>
    </row>
    <row r="212" s="2" customFormat="1" ht="24.15" customHeight="1">
      <c r="A212" s="38"/>
      <c r="B212" s="39"/>
      <c r="C212" s="218" t="s">
        <v>301</v>
      </c>
      <c r="D212" s="218" t="s">
        <v>148</v>
      </c>
      <c r="E212" s="219" t="s">
        <v>805</v>
      </c>
      <c r="F212" s="220" t="s">
        <v>806</v>
      </c>
      <c r="G212" s="221" t="s">
        <v>165</v>
      </c>
      <c r="H212" s="222">
        <v>2</v>
      </c>
      <c r="I212" s="223"/>
      <c r="J212" s="224">
        <f>ROUND(I212*H212,2)</f>
        <v>0</v>
      </c>
      <c r="K212" s="220" t="s">
        <v>152</v>
      </c>
      <c r="L212" s="44"/>
      <c r="M212" s="225" t="s">
        <v>1</v>
      </c>
      <c r="N212" s="226" t="s">
        <v>39</v>
      </c>
      <c r="O212" s="91"/>
      <c r="P212" s="227">
        <f>O212*H212</f>
        <v>0</v>
      </c>
      <c r="Q212" s="227">
        <v>0</v>
      </c>
      <c r="R212" s="227">
        <f>Q212*H212</f>
        <v>0</v>
      </c>
      <c r="S212" s="227">
        <v>0</v>
      </c>
      <c r="T212" s="228">
        <f>S212*H212</f>
        <v>0</v>
      </c>
      <c r="U212" s="38"/>
      <c r="V212" s="38"/>
      <c r="W212" s="38"/>
      <c r="X212" s="38"/>
      <c r="Y212" s="38"/>
      <c r="Z212" s="38"/>
      <c r="AA212" s="38"/>
      <c r="AB212" s="38"/>
      <c r="AC212" s="38"/>
      <c r="AD212" s="38"/>
      <c r="AE212" s="38"/>
      <c r="AR212" s="229" t="s">
        <v>193</v>
      </c>
      <c r="AT212" s="229" t="s">
        <v>148</v>
      </c>
      <c r="AU212" s="229" t="s">
        <v>97</v>
      </c>
      <c r="AY212" s="17" t="s">
        <v>145</v>
      </c>
      <c r="BE212" s="230">
        <f>IF(N212="základní",J212,0)</f>
        <v>0</v>
      </c>
      <c r="BF212" s="230">
        <f>IF(N212="snížená",J212,0)</f>
        <v>0</v>
      </c>
      <c r="BG212" s="230">
        <f>IF(N212="zákl. přenesená",J212,0)</f>
        <v>0</v>
      </c>
      <c r="BH212" s="230">
        <f>IF(N212="sníž. přenesená",J212,0)</f>
        <v>0</v>
      </c>
      <c r="BI212" s="230">
        <f>IF(N212="nulová",J212,0)</f>
        <v>0</v>
      </c>
      <c r="BJ212" s="17" t="s">
        <v>97</v>
      </c>
      <c r="BK212" s="230">
        <f>ROUND(I212*H212,2)</f>
        <v>0</v>
      </c>
      <c r="BL212" s="17" t="s">
        <v>193</v>
      </c>
      <c r="BM212" s="229" t="s">
        <v>404</v>
      </c>
    </row>
    <row r="213" s="2" customFormat="1" ht="24.15" customHeight="1">
      <c r="A213" s="38"/>
      <c r="B213" s="39"/>
      <c r="C213" s="218" t="s">
        <v>407</v>
      </c>
      <c r="D213" s="218" t="s">
        <v>148</v>
      </c>
      <c r="E213" s="219" t="s">
        <v>807</v>
      </c>
      <c r="F213" s="220" t="s">
        <v>808</v>
      </c>
      <c r="G213" s="221" t="s">
        <v>165</v>
      </c>
      <c r="H213" s="222">
        <v>1</v>
      </c>
      <c r="I213" s="223"/>
      <c r="J213" s="224">
        <f>ROUND(I213*H213,2)</f>
        <v>0</v>
      </c>
      <c r="K213" s="220" t="s">
        <v>152</v>
      </c>
      <c r="L213" s="44"/>
      <c r="M213" s="225" t="s">
        <v>1</v>
      </c>
      <c r="N213" s="226" t="s">
        <v>39</v>
      </c>
      <c r="O213" s="91"/>
      <c r="P213" s="227">
        <f>O213*H213</f>
        <v>0</v>
      </c>
      <c r="Q213" s="227">
        <v>0</v>
      </c>
      <c r="R213" s="227">
        <f>Q213*H213</f>
        <v>0</v>
      </c>
      <c r="S213" s="227">
        <v>0</v>
      </c>
      <c r="T213" s="228">
        <f>S213*H213</f>
        <v>0</v>
      </c>
      <c r="U213" s="38"/>
      <c r="V213" s="38"/>
      <c r="W213" s="38"/>
      <c r="X213" s="38"/>
      <c r="Y213" s="38"/>
      <c r="Z213" s="38"/>
      <c r="AA213" s="38"/>
      <c r="AB213" s="38"/>
      <c r="AC213" s="38"/>
      <c r="AD213" s="38"/>
      <c r="AE213" s="38"/>
      <c r="AR213" s="229" t="s">
        <v>193</v>
      </c>
      <c r="AT213" s="229" t="s">
        <v>148</v>
      </c>
      <c r="AU213" s="229" t="s">
        <v>97</v>
      </c>
      <c r="AY213" s="17" t="s">
        <v>145</v>
      </c>
      <c r="BE213" s="230">
        <f>IF(N213="základní",J213,0)</f>
        <v>0</v>
      </c>
      <c r="BF213" s="230">
        <f>IF(N213="snížená",J213,0)</f>
        <v>0</v>
      </c>
      <c r="BG213" s="230">
        <f>IF(N213="zákl. přenesená",J213,0)</f>
        <v>0</v>
      </c>
      <c r="BH213" s="230">
        <f>IF(N213="sníž. přenesená",J213,0)</f>
        <v>0</v>
      </c>
      <c r="BI213" s="230">
        <f>IF(N213="nulová",J213,0)</f>
        <v>0</v>
      </c>
      <c r="BJ213" s="17" t="s">
        <v>97</v>
      </c>
      <c r="BK213" s="230">
        <f>ROUND(I213*H213,2)</f>
        <v>0</v>
      </c>
      <c r="BL213" s="17" t="s">
        <v>193</v>
      </c>
      <c r="BM213" s="229" t="s">
        <v>410</v>
      </c>
    </row>
    <row r="214" s="2" customFormat="1" ht="37.8" customHeight="1">
      <c r="A214" s="38"/>
      <c r="B214" s="39"/>
      <c r="C214" s="218" t="s">
        <v>178</v>
      </c>
      <c r="D214" s="218" t="s">
        <v>148</v>
      </c>
      <c r="E214" s="219" t="s">
        <v>809</v>
      </c>
      <c r="F214" s="220" t="s">
        <v>810</v>
      </c>
      <c r="G214" s="221" t="s">
        <v>165</v>
      </c>
      <c r="H214" s="222">
        <v>1</v>
      </c>
      <c r="I214" s="223"/>
      <c r="J214" s="224">
        <f>ROUND(I214*H214,2)</f>
        <v>0</v>
      </c>
      <c r="K214" s="220" t="s">
        <v>152</v>
      </c>
      <c r="L214" s="44"/>
      <c r="M214" s="225" t="s">
        <v>1</v>
      </c>
      <c r="N214" s="226" t="s">
        <v>39</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193</v>
      </c>
      <c r="AT214" s="229" t="s">
        <v>148</v>
      </c>
      <c r="AU214" s="229" t="s">
        <v>97</v>
      </c>
      <c r="AY214" s="17" t="s">
        <v>145</v>
      </c>
      <c r="BE214" s="230">
        <f>IF(N214="základní",J214,0)</f>
        <v>0</v>
      </c>
      <c r="BF214" s="230">
        <f>IF(N214="snížená",J214,0)</f>
        <v>0</v>
      </c>
      <c r="BG214" s="230">
        <f>IF(N214="zákl. přenesená",J214,0)</f>
        <v>0</v>
      </c>
      <c r="BH214" s="230">
        <f>IF(N214="sníž. přenesená",J214,0)</f>
        <v>0</v>
      </c>
      <c r="BI214" s="230">
        <f>IF(N214="nulová",J214,0)</f>
        <v>0</v>
      </c>
      <c r="BJ214" s="17" t="s">
        <v>97</v>
      </c>
      <c r="BK214" s="230">
        <f>ROUND(I214*H214,2)</f>
        <v>0</v>
      </c>
      <c r="BL214" s="17" t="s">
        <v>193</v>
      </c>
      <c r="BM214" s="229" t="s">
        <v>414</v>
      </c>
    </row>
    <row r="215" s="2" customFormat="1" ht="33" customHeight="1">
      <c r="A215" s="38"/>
      <c r="B215" s="39"/>
      <c r="C215" s="218" t="s">
        <v>415</v>
      </c>
      <c r="D215" s="218" t="s">
        <v>148</v>
      </c>
      <c r="E215" s="219" t="s">
        <v>811</v>
      </c>
      <c r="F215" s="220" t="s">
        <v>812</v>
      </c>
      <c r="G215" s="221" t="s">
        <v>165</v>
      </c>
      <c r="H215" s="222">
        <v>1</v>
      </c>
      <c r="I215" s="223"/>
      <c r="J215" s="224">
        <f>ROUND(I215*H215,2)</f>
        <v>0</v>
      </c>
      <c r="K215" s="220" t="s">
        <v>152</v>
      </c>
      <c r="L215" s="44"/>
      <c r="M215" s="225" t="s">
        <v>1</v>
      </c>
      <c r="N215" s="226" t="s">
        <v>39</v>
      </c>
      <c r="O215" s="91"/>
      <c r="P215" s="227">
        <f>O215*H215</f>
        <v>0</v>
      </c>
      <c r="Q215" s="227">
        <v>0</v>
      </c>
      <c r="R215" s="227">
        <f>Q215*H215</f>
        <v>0</v>
      </c>
      <c r="S215" s="227">
        <v>0</v>
      </c>
      <c r="T215" s="228">
        <f>S215*H215</f>
        <v>0</v>
      </c>
      <c r="U215" s="38"/>
      <c r="V215" s="38"/>
      <c r="W215" s="38"/>
      <c r="X215" s="38"/>
      <c r="Y215" s="38"/>
      <c r="Z215" s="38"/>
      <c r="AA215" s="38"/>
      <c r="AB215" s="38"/>
      <c r="AC215" s="38"/>
      <c r="AD215" s="38"/>
      <c r="AE215" s="38"/>
      <c r="AR215" s="229" t="s">
        <v>193</v>
      </c>
      <c r="AT215" s="229" t="s">
        <v>148</v>
      </c>
      <c r="AU215" s="229" t="s">
        <v>97</v>
      </c>
      <c r="AY215" s="17" t="s">
        <v>145</v>
      </c>
      <c r="BE215" s="230">
        <f>IF(N215="základní",J215,0)</f>
        <v>0</v>
      </c>
      <c r="BF215" s="230">
        <f>IF(N215="snížená",J215,0)</f>
        <v>0</v>
      </c>
      <c r="BG215" s="230">
        <f>IF(N215="zákl. přenesená",J215,0)</f>
        <v>0</v>
      </c>
      <c r="BH215" s="230">
        <f>IF(N215="sníž. přenesená",J215,0)</f>
        <v>0</v>
      </c>
      <c r="BI215" s="230">
        <f>IF(N215="nulová",J215,0)</f>
        <v>0</v>
      </c>
      <c r="BJ215" s="17" t="s">
        <v>97</v>
      </c>
      <c r="BK215" s="230">
        <f>ROUND(I215*H215,2)</f>
        <v>0</v>
      </c>
      <c r="BL215" s="17" t="s">
        <v>193</v>
      </c>
      <c r="BM215" s="229" t="s">
        <v>418</v>
      </c>
    </row>
    <row r="216" s="2" customFormat="1" ht="24.15" customHeight="1">
      <c r="A216" s="38"/>
      <c r="B216" s="39"/>
      <c r="C216" s="264" t="s">
        <v>306</v>
      </c>
      <c r="D216" s="264" t="s">
        <v>184</v>
      </c>
      <c r="E216" s="265" t="s">
        <v>813</v>
      </c>
      <c r="F216" s="266" t="s">
        <v>814</v>
      </c>
      <c r="G216" s="267" t="s">
        <v>165</v>
      </c>
      <c r="H216" s="268">
        <v>1</v>
      </c>
      <c r="I216" s="269"/>
      <c r="J216" s="270">
        <f>ROUND(I216*H216,2)</f>
        <v>0</v>
      </c>
      <c r="K216" s="266" t="s">
        <v>152</v>
      </c>
      <c r="L216" s="271"/>
      <c r="M216" s="272" t="s">
        <v>1</v>
      </c>
      <c r="N216" s="273" t="s">
        <v>39</v>
      </c>
      <c r="O216" s="91"/>
      <c r="P216" s="227">
        <f>O216*H216</f>
        <v>0</v>
      </c>
      <c r="Q216" s="227">
        <v>0</v>
      </c>
      <c r="R216" s="227">
        <f>Q216*H216</f>
        <v>0</v>
      </c>
      <c r="S216" s="227">
        <v>0</v>
      </c>
      <c r="T216" s="228">
        <f>S216*H216</f>
        <v>0</v>
      </c>
      <c r="U216" s="38"/>
      <c r="V216" s="38"/>
      <c r="W216" s="38"/>
      <c r="X216" s="38"/>
      <c r="Y216" s="38"/>
      <c r="Z216" s="38"/>
      <c r="AA216" s="38"/>
      <c r="AB216" s="38"/>
      <c r="AC216" s="38"/>
      <c r="AD216" s="38"/>
      <c r="AE216" s="38"/>
      <c r="AR216" s="229" t="s">
        <v>239</v>
      </c>
      <c r="AT216" s="229" t="s">
        <v>184</v>
      </c>
      <c r="AU216" s="229" t="s">
        <v>97</v>
      </c>
      <c r="AY216" s="17" t="s">
        <v>145</v>
      </c>
      <c r="BE216" s="230">
        <f>IF(N216="základní",J216,0)</f>
        <v>0</v>
      </c>
      <c r="BF216" s="230">
        <f>IF(N216="snížená",J216,0)</f>
        <v>0</v>
      </c>
      <c r="BG216" s="230">
        <f>IF(N216="zákl. přenesená",J216,0)</f>
        <v>0</v>
      </c>
      <c r="BH216" s="230">
        <f>IF(N216="sníž. přenesená",J216,0)</f>
        <v>0</v>
      </c>
      <c r="BI216" s="230">
        <f>IF(N216="nulová",J216,0)</f>
        <v>0</v>
      </c>
      <c r="BJ216" s="17" t="s">
        <v>97</v>
      </c>
      <c r="BK216" s="230">
        <f>ROUND(I216*H216,2)</f>
        <v>0</v>
      </c>
      <c r="BL216" s="17" t="s">
        <v>193</v>
      </c>
      <c r="BM216" s="229" t="s">
        <v>422</v>
      </c>
    </row>
    <row r="217" s="2" customFormat="1" ht="16.5" customHeight="1">
      <c r="A217" s="38"/>
      <c r="B217" s="39"/>
      <c r="C217" s="218" t="s">
        <v>425</v>
      </c>
      <c r="D217" s="218" t="s">
        <v>148</v>
      </c>
      <c r="E217" s="219" t="s">
        <v>815</v>
      </c>
      <c r="F217" s="220" t="s">
        <v>816</v>
      </c>
      <c r="G217" s="221" t="s">
        <v>719</v>
      </c>
      <c r="H217" s="222">
        <v>1</v>
      </c>
      <c r="I217" s="223"/>
      <c r="J217" s="224">
        <f>ROUND(I217*H217,2)</f>
        <v>0</v>
      </c>
      <c r="K217" s="220" t="s">
        <v>1</v>
      </c>
      <c r="L217" s="44"/>
      <c r="M217" s="225" t="s">
        <v>1</v>
      </c>
      <c r="N217" s="226" t="s">
        <v>39</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193</v>
      </c>
      <c r="AT217" s="229" t="s">
        <v>148</v>
      </c>
      <c r="AU217" s="229" t="s">
        <v>97</v>
      </c>
      <c r="AY217" s="17" t="s">
        <v>145</v>
      </c>
      <c r="BE217" s="230">
        <f>IF(N217="základní",J217,0)</f>
        <v>0</v>
      </c>
      <c r="BF217" s="230">
        <f>IF(N217="snížená",J217,0)</f>
        <v>0</v>
      </c>
      <c r="BG217" s="230">
        <f>IF(N217="zákl. přenesená",J217,0)</f>
        <v>0</v>
      </c>
      <c r="BH217" s="230">
        <f>IF(N217="sníž. přenesená",J217,0)</f>
        <v>0</v>
      </c>
      <c r="BI217" s="230">
        <f>IF(N217="nulová",J217,0)</f>
        <v>0</v>
      </c>
      <c r="BJ217" s="17" t="s">
        <v>97</v>
      </c>
      <c r="BK217" s="230">
        <f>ROUND(I217*H217,2)</f>
        <v>0</v>
      </c>
      <c r="BL217" s="17" t="s">
        <v>193</v>
      </c>
      <c r="BM217" s="229" t="s">
        <v>428</v>
      </c>
    </row>
    <row r="218" s="2" customFormat="1" ht="24.15" customHeight="1">
      <c r="A218" s="38"/>
      <c r="B218" s="39"/>
      <c r="C218" s="264" t="s">
        <v>310</v>
      </c>
      <c r="D218" s="264" t="s">
        <v>184</v>
      </c>
      <c r="E218" s="265" t="s">
        <v>817</v>
      </c>
      <c r="F218" s="266" t="s">
        <v>818</v>
      </c>
      <c r="G218" s="267" t="s">
        <v>165</v>
      </c>
      <c r="H218" s="268">
        <v>1</v>
      </c>
      <c r="I218" s="269"/>
      <c r="J218" s="270">
        <f>ROUND(I218*H218,2)</f>
        <v>0</v>
      </c>
      <c r="K218" s="266" t="s">
        <v>152</v>
      </c>
      <c r="L218" s="271"/>
      <c r="M218" s="272" t="s">
        <v>1</v>
      </c>
      <c r="N218" s="273" t="s">
        <v>39</v>
      </c>
      <c r="O218" s="91"/>
      <c r="P218" s="227">
        <f>O218*H218</f>
        <v>0</v>
      </c>
      <c r="Q218" s="227">
        <v>0</v>
      </c>
      <c r="R218" s="227">
        <f>Q218*H218</f>
        <v>0</v>
      </c>
      <c r="S218" s="227">
        <v>0</v>
      </c>
      <c r="T218" s="228">
        <f>S218*H218</f>
        <v>0</v>
      </c>
      <c r="U218" s="38"/>
      <c r="V218" s="38"/>
      <c r="W218" s="38"/>
      <c r="X218" s="38"/>
      <c r="Y218" s="38"/>
      <c r="Z218" s="38"/>
      <c r="AA218" s="38"/>
      <c r="AB218" s="38"/>
      <c r="AC218" s="38"/>
      <c r="AD218" s="38"/>
      <c r="AE218" s="38"/>
      <c r="AR218" s="229" t="s">
        <v>239</v>
      </c>
      <c r="AT218" s="229" t="s">
        <v>184</v>
      </c>
      <c r="AU218" s="229" t="s">
        <v>97</v>
      </c>
      <c r="AY218" s="17" t="s">
        <v>145</v>
      </c>
      <c r="BE218" s="230">
        <f>IF(N218="základní",J218,0)</f>
        <v>0</v>
      </c>
      <c r="BF218" s="230">
        <f>IF(N218="snížená",J218,0)</f>
        <v>0</v>
      </c>
      <c r="BG218" s="230">
        <f>IF(N218="zákl. přenesená",J218,0)</f>
        <v>0</v>
      </c>
      <c r="BH218" s="230">
        <f>IF(N218="sníž. přenesená",J218,0)</f>
        <v>0</v>
      </c>
      <c r="BI218" s="230">
        <f>IF(N218="nulová",J218,0)</f>
        <v>0</v>
      </c>
      <c r="BJ218" s="17" t="s">
        <v>97</v>
      </c>
      <c r="BK218" s="230">
        <f>ROUND(I218*H218,2)</f>
        <v>0</v>
      </c>
      <c r="BL218" s="17" t="s">
        <v>193</v>
      </c>
      <c r="BM218" s="229" t="s">
        <v>432</v>
      </c>
    </row>
    <row r="219" s="2" customFormat="1" ht="16.5" customHeight="1">
      <c r="A219" s="38"/>
      <c r="B219" s="39"/>
      <c r="C219" s="218" t="s">
        <v>434</v>
      </c>
      <c r="D219" s="218" t="s">
        <v>148</v>
      </c>
      <c r="E219" s="219" t="s">
        <v>819</v>
      </c>
      <c r="F219" s="220" t="s">
        <v>820</v>
      </c>
      <c r="G219" s="221" t="s">
        <v>719</v>
      </c>
      <c r="H219" s="222">
        <v>1</v>
      </c>
      <c r="I219" s="223"/>
      <c r="J219" s="224">
        <f>ROUND(I219*H219,2)</f>
        <v>0</v>
      </c>
      <c r="K219" s="220" t="s">
        <v>1</v>
      </c>
      <c r="L219" s="44"/>
      <c r="M219" s="225" t="s">
        <v>1</v>
      </c>
      <c r="N219" s="226" t="s">
        <v>39</v>
      </c>
      <c r="O219" s="91"/>
      <c r="P219" s="227">
        <f>O219*H219</f>
        <v>0</v>
      </c>
      <c r="Q219" s="227">
        <v>0</v>
      </c>
      <c r="R219" s="227">
        <f>Q219*H219</f>
        <v>0</v>
      </c>
      <c r="S219" s="227">
        <v>0</v>
      </c>
      <c r="T219" s="228">
        <f>S219*H219</f>
        <v>0</v>
      </c>
      <c r="U219" s="38"/>
      <c r="V219" s="38"/>
      <c r="W219" s="38"/>
      <c r="X219" s="38"/>
      <c r="Y219" s="38"/>
      <c r="Z219" s="38"/>
      <c r="AA219" s="38"/>
      <c r="AB219" s="38"/>
      <c r="AC219" s="38"/>
      <c r="AD219" s="38"/>
      <c r="AE219" s="38"/>
      <c r="AR219" s="229" t="s">
        <v>193</v>
      </c>
      <c r="AT219" s="229" t="s">
        <v>148</v>
      </c>
      <c r="AU219" s="229" t="s">
        <v>97</v>
      </c>
      <c r="AY219" s="17" t="s">
        <v>145</v>
      </c>
      <c r="BE219" s="230">
        <f>IF(N219="základní",J219,0)</f>
        <v>0</v>
      </c>
      <c r="BF219" s="230">
        <f>IF(N219="snížená",J219,0)</f>
        <v>0</v>
      </c>
      <c r="BG219" s="230">
        <f>IF(N219="zákl. přenesená",J219,0)</f>
        <v>0</v>
      </c>
      <c r="BH219" s="230">
        <f>IF(N219="sníž. přenesená",J219,0)</f>
        <v>0</v>
      </c>
      <c r="BI219" s="230">
        <f>IF(N219="nulová",J219,0)</f>
        <v>0</v>
      </c>
      <c r="BJ219" s="17" t="s">
        <v>97</v>
      </c>
      <c r="BK219" s="230">
        <f>ROUND(I219*H219,2)</f>
        <v>0</v>
      </c>
      <c r="BL219" s="17" t="s">
        <v>193</v>
      </c>
      <c r="BM219" s="229" t="s">
        <v>435</v>
      </c>
    </row>
    <row r="220" s="14" customFormat="1">
      <c r="A220" s="14"/>
      <c r="B220" s="242"/>
      <c r="C220" s="243"/>
      <c r="D220" s="233" t="s">
        <v>154</v>
      </c>
      <c r="E220" s="244" t="s">
        <v>1</v>
      </c>
      <c r="F220" s="245" t="s">
        <v>821</v>
      </c>
      <c r="G220" s="243"/>
      <c r="H220" s="246">
        <v>1</v>
      </c>
      <c r="I220" s="247"/>
      <c r="J220" s="243"/>
      <c r="K220" s="243"/>
      <c r="L220" s="248"/>
      <c r="M220" s="249"/>
      <c r="N220" s="250"/>
      <c r="O220" s="250"/>
      <c r="P220" s="250"/>
      <c r="Q220" s="250"/>
      <c r="R220" s="250"/>
      <c r="S220" s="250"/>
      <c r="T220" s="251"/>
      <c r="U220" s="14"/>
      <c r="V220" s="14"/>
      <c r="W220" s="14"/>
      <c r="X220" s="14"/>
      <c r="Y220" s="14"/>
      <c r="Z220" s="14"/>
      <c r="AA220" s="14"/>
      <c r="AB220" s="14"/>
      <c r="AC220" s="14"/>
      <c r="AD220" s="14"/>
      <c r="AE220" s="14"/>
      <c r="AT220" s="252" t="s">
        <v>154</v>
      </c>
      <c r="AU220" s="252" t="s">
        <v>97</v>
      </c>
      <c r="AV220" s="14" t="s">
        <v>97</v>
      </c>
      <c r="AW220" s="14" t="s">
        <v>30</v>
      </c>
      <c r="AX220" s="14" t="s">
        <v>73</v>
      </c>
      <c r="AY220" s="252" t="s">
        <v>145</v>
      </c>
    </row>
    <row r="221" s="15" customFormat="1">
      <c r="A221" s="15"/>
      <c r="B221" s="253"/>
      <c r="C221" s="254"/>
      <c r="D221" s="233" t="s">
        <v>154</v>
      </c>
      <c r="E221" s="255" t="s">
        <v>1</v>
      </c>
      <c r="F221" s="256" t="s">
        <v>157</v>
      </c>
      <c r="G221" s="254"/>
      <c r="H221" s="257">
        <v>1</v>
      </c>
      <c r="I221" s="258"/>
      <c r="J221" s="254"/>
      <c r="K221" s="254"/>
      <c r="L221" s="259"/>
      <c r="M221" s="260"/>
      <c r="N221" s="261"/>
      <c r="O221" s="261"/>
      <c r="P221" s="261"/>
      <c r="Q221" s="261"/>
      <c r="R221" s="261"/>
      <c r="S221" s="261"/>
      <c r="T221" s="262"/>
      <c r="U221" s="15"/>
      <c r="V221" s="15"/>
      <c r="W221" s="15"/>
      <c r="X221" s="15"/>
      <c r="Y221" s="15"/>
      <c r="Z221" s="15"/>
      <c r="AA221" s="15"/>
      <c r="AB221" s="15"/>
      <c r="AC221" s="15"/>
      <c r="AD221" s="15"/>
      <c r="AE221" s="15"/>
      <c r="AT221" s="263" t="s">
        <v>154</v>
      </c>
      <c r="AU221" s="263" t="s">
        <v>97</v>
      </c>
      <c r="AV221" s="15" t="s">
        <v>153</v>
      </c>
      <c r="AW221" s="15" t="s">
        <v>30</v>
      </c>
      <c r="AX221" s="15" t="s">
        <v>80</v>
      </c>
      <c r="AY221" s="263" t="s">
        <v>145</v>
      </c>
    </row>
    <row r="222" s="2" customFormat="1" ht="24.15" customHeight="1">
      <c r="A222" s="38"/>
      <c r="B222" s="39"/>
      <c r="C222" s="264" t="s">
        <v>314</v>
      </c>
      <c r="D222" s="264" t="s">
        <v>184</v>
      </c>
      <c r="E222" s="265" t="s">
        <v>822</v>
      </c>
      <c r="F222" s="266" t="s">
        <v>823</v>
      </c>
      <c r="G222" s="267" t="s">
        <v>421</v>
      </c>
      <c r="H222" s="268">
        <v>1.3</v>
      </c>
      <c r="I222" s="269"/>
      <c r="J222" s="270">
        <f>ROUND(I222*H222,2)</f>
        <v>0</v>
      </c>
      <c r="K222" s="266" t="s">
        <v>1</v>
      </c>
      <c r="L222" s="271"/>
      <c r="M222" s="272" t="s">
        <v>1</v>
      </c>
      <c r="N222" s="273" t="s">
        <v>39</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239</v>
      </c>
      <c r="AT222" s="229" t="s">
        <v>184</v>
      </c>
      <c r="AU222" s="229" t="s">
        <v>97</v>
      </c>
      <c r="AY222" s="17" t="s">
        <v>145</v>
      </c>
      <c r="BE222" s="230">
        <f>IF(N222="základní",J222,0)</f>
        <v>0</v>
      </c>
      <c r="BF222" s="230">
        <f>IF(N222="snížená",J222,0)</f>
        <v>0</v>
      </c>
      <c r="BG222" s="230">
        <f>IF(N222="zákl. přenesená",J222,0)</f>
        <v>0</v>
      </c>
      <c r="BH222" s="230">
        <f>IF(N222="sníž. přenesená",J222,0)</f>
        <v>0</v>
      </c>
      <c r="BI222" s="230">
        <f>IF(N222="nulová",J222,0)</f>
        <v>0</v>
      </c>
      <c r="BJ222" s="17" t="s">
        <v>97</v>
      </c>
      <c r="BK222" s="230">
        <f>ROUND(I222*H222,2)</f>
        <v>0</v>
      </c>
      <c r="BL222" s="17" t="s">
        <v>193</v>
      </c>
      <c r="BM222" s="229" t="s">
        <v>439</v>
      </c>
    </row>
    <row r="223" s="14" customFormat="1">
      <c r="A223" s="14"/>
      <c r="B223" s="242"/>
      <c r="C223" s="243"/>
      <c r="D223" s="233" t="s">
        <v>154</v>
      </c>
      <c r="E223" s="244" t="s">
        <v>1</v>
      </c>
      <c r="F223" s="245" t="s">
        <v>824</v>
      </c>
      <c r="G223" s="243"/>
      <c r="H223" s="246">
        <v>1.3</v>
      </c>
      <c r="I223" s="247"/>
      <c r="J223" s="243"/>
      <c r="K223" s="243"/>
      <c r="L223" s="248"/>
      <c r="M223" s="249"/>
      <c r="N223" s="250"/>
      <c r="O223" s="250"/>
      <c r="P223" s="250"/>
      <c r="Q223" s="250"/>
      <c r="R223" s="250"/>
      <c r="S223" s="250"/>
      <c r="T223" s="251"/>
      <c r="U223" s="14"/>
      <c r="V223" s="14"/>
      <c r="W223" s="14"/>
      <c r="X223" s="14"/>
      <c r="Y223" s="14"/>
      <c r="Z223" s="14"/>
      <c r="AA223" s="14"/>
      <c r="AB223" s="14"/>
      <c r="AC223" s="14"/>
      <c r="AD223" s="14"/>
      <c r="AE223" s="14"/>
      <c r="AT223" s="252" t="s">
        <v>154</v>
      </c>
      <c r="AU223" s="252" t="s">
        <v>97</v>
      </c>
      <c r="AV223" s="14" t="s">
        <v>97</v>
      </c>
      <c r="AW223" s="14" t="s">
        <v>30</v>
      </c>
      <c r="AX223" s="14" t="s">
        <v>73</v>
      </c>
      <c r="AY223" s="252" t="s">
        <v>145</v>
      </c>
    </row>
    <row r="224" s="15" customFormat="1">
      <c r="A224" s="15"/>
      <c r="B224" s="253"/>
      <c r="C224" s="254"/>
      <c r="D224" s="233" t="s">
        <v>154</v>
      </c>
      <c r="E224" s="255" t="s">
        <v>1</v>
      </c>
      <c r="F224" s="256" t="s">
        <v>157</v>
      </c>
      <c r="G224" s="254"/>
      <c r="H224" s="257">
        <v>1.3</v>
      </c>
      <c r="I224" s="258"/>
      <c r="J224" s="254"/>
      <c r="K224" s="254"/>
      <c r="L224" s="259"/>
      <c r="M224" s="260"/>
      <c r="N224" s="261"/>
      <c r="O224" s="261"/>
      <c r="P224" s="261"/>
      <c r="Q224" s="261"/>
      <c r="R224" s="261"/>
      <c r="S224" s="261"/>
      <c r="T224" s="262"/>
      <c r="U224" s="15"/>
      <c r="V224" s="15"/>
      <c r="W224" s="15"/>
      <c r="X224" s="15"/>
      <c r="Y224" s="15"/>
      <c r="Z224" s="15"/>
      <c r="AA224" s="15"/>
      <c r="AB224" s="15"/>
      <c r="AC224" s="15"/>
      <c r="AD224" s="15"/>
      <c r="AE224" s="15"/>
      <c r="AT224" s="263" t="s">
        <v>154</v>
      </c>
      <c r="AU224" s="263" t="s">
        <v>97</v>
      </c>
      <c r="AV224" s="15" t="s">
        <v>153</v>
      </c>
      <c r="AW224" s="15" t="s">
        <v>30</v>
      </c>
      <c r="AX224" s="15" t="s">
        <v>80</v>
      </c>
      <c r="AY224" s="263" t="s">
        <v>145</v>
      </c>
    </row>
    <row r="225" s="2" customFormat="1" ht="55.5" customHeight="1">
      <c r="A225" s="38"/>
      <c r="B225" s="39"/>
      <c r="C225" s="218" t="s">
        <v>442</v>
      </c>
      <c r="D225" s="218" t="s">
        <v>148</v>
      </c>
      <c r="E225" s="219" t="s">
        <v>825</v>
      </c>
      <c r="F225" s="220" t="s">
        <v>826</v>
      </c>
      <c r="G225" s="221" t="s">
        <v>233</v>
      </c>
      <c r="H225" s="222">
        <v>0.13400000000000001</v>
      </c>
      <c r="I225" s="223"/>
      <c r="J225" s="224">
        <f>ROUND(I225*H225,2)</f>
        <v>0</v>
      </c>
      <c r="K225" s="220" t="s">
        <v>152</v>
      </c>
      <c r="L225" s="44"/>
      <c r="M225" s="225" t="s">
        <v>1</v>
      </c>
      <c r="N225" s="226" t="s">
        <v>39</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193</v>
      </c>
      <c r="AT225" s="229" t="s">
        <v>148</v>
      </c>
      <c r="AU225" s="229" t="s">
        <v>97</v>
      </c>
      <c r="AY225" s="17" t="s">
        <v>145</v>
      </c>
      <c r="BE225" s="230">
        <f>IF(N225="základní",J225,0)</f>
        <v>0</v>
      </c>
      <c r="BF225" s="230">
        <f>IF(N225="snížená",J225,0)</f>
        <v>0</v>
      </c>
      <c r="BG225" s="230">
        <f>IF(N225="zákl. přenesená",J225,0)</f>
        <v>0</v>
      </c>
      <c r="BH225" s="230">
        <f>IF(N225="sníž. přenesená",J225,0)</f>
        <v>0</v>
      </c>
      <c r="BI225" s="230">
        <f>IF(N225="nulová",J225,0)</f>
        <v>0</v>
      </c>
      <c r="BJ225" s="17" t="s">
        <v>97</v>
      </c>
      <c r="BK225" s="230">
        <f>ROUND(I225*H225,2)</f>
        <v>0</v>
      </c>
      <c r="BL225" s="17" t="s">
        <v>193</v>
      </c>
      <c r="BM225" s="229" t="s">
        <v>445</v>
      </c>
    </row>
    <row r="226" s="12" customFormat="1" ht="22.8" customHeight="1">
      <c r="A226" s="12"/>
      <c r="B226" s="202"/>
      <c r="C226" s="203"/>
      <c r="D226" s="204" t="s">
        <v>72</v>
      </c>
      <c r="E226" s="216" t="s">
        <v>827</v>
      </c>
      <c r="F226" s="216" t="s">
        <v>828</v>
      </c>
      <c r="G226" s="203"/>
      <c r="H226" s="203"/>
      <c r="I226" s="206"/>
      <c r="J226" s="217">
        <f>BK226</f>
        <v>0</v>
      </c>
      <c r="K226" s="203"/>
      <c r="L226" s="208"/>
      <c r="M226" s="209"/>
      <c r="N226" s="210"/>
      <c r="O226" s="210"/>
      <c r="P226" s="211">
        <f>SUM(P227:P228)</f>
        <v>0</v>
      </c>
      <c r="Q226" s="210"/>
      <c r="R226" s="211">
        <f>SUM(R227:R228)</f>
        <v>0</v>
      </c>
      <c r="S226" s="210"/>
      <c r="T226" s="212">
        <f>SUM(T227:T228)</f>
        <v>0</v>
      </c>
      <c r="U226" s="12"/>
      <c r="V226" s="12"/>
      <c r="W226" s="12"/>
      <c r="X226" s="12"/>
      <c r="Y226" s="12"/>
      <c r="Z226" s="12"/>
      <c r="AA226" s="12"/>
      <c r="AB226" s="12"/>
      <c r="AC226" s="12"/>
      <c r="AD226" s="12"/>
      <c r="AE226" s="12"/>
      <c r="AR226" s="213" t="s">
        <v>97</v>
      </c>
      <c r="AT226" s="214" t="s">
        <v>72</v>
      </c>
      <c r="AU226" s="214" t="s">
        <v>80</v>
      </c>
      <c r="AY226" s="213" t="s">
        <v>145</v>
      </c>
      <c r="BK226" s="215">
        <f>SUM(BK227:BK228)</f>
        <v>0</v>
      </c>
    </row>
    <row r="227" s="2" customFormat="1" ht="37.8" customHeight="1">
      <c r="A227" s="38"/>
      <c r="B227" s="39"/>
      <c r="C227" s="218" t="s">
        <v>318</v>
      </c>
      <c r="D227" s="218" t="s">
        <v>148</v>
      </c>
      <c r="E227" s="219" t="s">
        <v>829</v>
      </c>
      <c r="F227" s="220" t="s">
        <v>830</v>
      </c>
      <c r="G227" s="221" t="s">
        <v>719</v>
      </c>
      <c r="H227" s="222">
        <v>1</v>
      </c>
      <c r="I227" s="223"/>
      <c r="J227" s="224">
        <f>ROUND(I227*H227,2)</f>
        <v>0</v>
      </c>
      <c r="K227" s="220" t="s">
        <v>152</v>
      </c>
      <c r="L227" s="44"/>
      <c r="M227" s="225" t="s">
        <v>1</v>
      </c>
      <c r="N227" s="226" t="s">
        <v>39</v>
      </c>
      <c r="O227" s="91"/>
      <c r="P227" s="227">
        <f>O227*H227</f>
        <v>0</v>
      </c>
      <c r="Q227" s="227">
        <v>0</v>
      </c>
      <c r="R227" s="227">
        <f>Q227*H227</f>
        <v>0</v>
      </c>
      <c r="S227" s="227">
        <v>0</v>
      </c>
      <c r="T227" s="228">
        <f>S227*H227</f>
        <v>0</v>
      </c>
      <c r="U227" s="38"/>
      <c r="V227" s="38"/>
      <c r="W227" s="38"/>
      <c r="X227" s="38"/>
      <c r="Y227" s="38"/>
      <c r="Z227" s="38"/>
      <c r="AA227" s="38"/>
      <c r="AB227" s="38"/>
      <c r="AC227" s="38"/>
      <c r="AD227" s="38"/>
      <c r="AE227" s="38"/>
      <c r="AR227" s="229" t="s">
        <v>193</v>
      </c>
      <c r="AT227" s="229" t="s">
        <v>148</v>
      </c>
      <c r="AU227" s="229" t="s">
        <v>97</v>
      </c>
      <c r="AY227" s="17" t="s">
        <v>145</v>
      </c>
      <c r="BE227" s="230">
        <f>IF(N227="základní",J227,0)</f>
        <v>0</v>
      </c>
      <c r="BF227" s="230">
        <f>IF(N227="snížená",J227,0)</f>
        <v>0</v>
      </c>
      <c r="BG227" s="230">
        <f>IF(N227="zákl. přenesená",J227,0)</f>
        <v>0</v>
      </c>
      <c r="BH227" s="230">
        <f>IF(N227="sníž. přenesená",J227,0)</f>
        <v>0</v>
      </c>
      <c r="BI227" s="230">
        <f>IF(N227="nulová",J227,0)</f>
        <v>0</v>
      </c>
      <c r="BJ227" s="17" t="s">
        <v>97</v>
      </c>
      <c r="BK227" s="230">
        <f>ROUND(I227*H227,2)</f>
        <v>0</v>
      </c>
      <c r="BL227" s="17" t="s">
        <v>193</v>
      </c>
      <c r="BM227" s="229" t="s">
        <v>449</v>
      </c>
    </row>
    <row r="228" s="2" customFormat="1" ht="55.5" customHeight="1">
      <c r="A228" s="38"/>
      <c r="B228" s="39"/>
      <c r="C228" s="218" t="s">
        <v>451</v>
      </c>
      <c r="D228" s="218" t="s">
        <v>148</v>
      </c>
      <c r="E228" s="219" t="s">
        <v>831</v>
      </c>
      <c r="F228" s="220" t="s">
        <v>832</v>
      </c>
      <c r="G228" s="221" t="s">
        <v>233</v>
      </c>
      <c r="H228" s="222">
        <v>0.0089999999999999993</v>
      </c>
      <c r="I228" s="223"/>
      <c r="J228" s="224">
        <f>ROUND(I228*H228,2)</f>
        <v>0</v>
      </c>
      <c r="K228" s="220" t="s">
        <v>152</v>
      </c>
      <c r="L228" s="44"/>
      <c r="M228" s="225" t="s">
        <v>1</v>
      </c>
      <c r="N228" s="226" t="s">
        <v>39</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193</v>
      </c>
      <c r="AT228" s="229" t="s">
        <v>148</v>
      </c>
      <c r="AU228" s="229" t="s">
        <v>97</v>
      </c>
      <c r="AY228" s="17" t="s">
        <v>145</v>
      </c>
      <c r="BE228" s="230">
        <f>IF(N228="základní",J228,0)</f>
        <v>0</v>
      </c>
      <c r="BF228" s="230">
        <f>IF(N228="snížená",J228,0)</f>
        <v>0</v>
      </c>
      <c r="BG228" s="230">
        <f>IF(N228="zákl. přenesená",J228,0)</f>
        <v>0</v>
      </c>
      <c r="BH228" s="230">
        <f>IF(N228="sníž. přenesená",J228,0)</f>
        <v>0</v>
      </c>
      <c r="BI228" s="230">
        <f>IF(N228="nulová",J228,0)</f>
        <v>0</v>
      </c>
      <c r="BJ228" s="17" t="s">
        <v>97</v>
      </c>
      <c r="BK228" s="230">
        <f>ROUND(I228*H228,2)</f>
        <v>0</v>
      </c>
      <c r="BL228" s="17" t="s">
        <v>193</v>
      </c>
      <c r="BM228" s="229" t="s">
        <v>454</v>
      </c>
    </row>
    <row r="229" s="12" customFormat="1" ht="25.92" customHeight="1">
      <c r="A229" s="12"/>
      <c r="B229" s="202"/>
      <c r="C229" s="203"/>
      <c r="D229" s="204" t="s">
        <v>72</v>
      </c>
      <c r="E229" s="205" t="s">
        <v>833</v>
      </c>
      <c r="F229" s="205" t="s">
        <v>834</v>
      </c>
      <c r="G229" s="203"/>
      <c r="H229" s="203"/>
      <c r="I229" s="206"/>
      <c r="J229" s="207">
        <f>BK229</f>
        <v>0</v>
      </c>
      <c r="K229" s="203"/>
      <c r="L229" s="208"/>
      <c r="M229" s="209"/>
      <c r="N229" s="210"/>
      <c r="O229" s="210"/>
      <c r="P229" s="211">
        <f>P230</f>
        <v>0</v>
      </c>
      <c r="Q229" s="210"/>
      <c r="R229" s="211">
        <f>R230</f>
        <v>0</v>
      </c>
      <c r="S229" s="210"/>
      <c r="T229" s="212">
        <f>T230</f>
        <v>0</v>
      </c>
      <c r="U229" s="12"/>
      <c r="V229" s="12"/>
      <c r="W229" s="12"/>
      <c r="X229" s="12"/>
      <c r="Y229" s="12"/>
      <c r="Z229" s="12"/>
      <c r="AA229" s="12"/>
      <c r="AB229" s="12"/>
      <c r="AC229" s="12"/>
      <c r="AD229" s="12"/>
      <c r="AE229" s="12"/>
      <c r="AR229" s="213" t="s">
        <v>153</v>
      </c>
      <c r="AT229" s="214" t="s">
        <v>72</v>
      </c>
      <c r="AU229" s="214" t="s">
        <v>73</v>
      </c>
      <c r="AY229" s="213" t="s">
        <v>145</v>
      </c>
      <c r="BK229" s="215">
        <f>BK230</f>
        <v>0</v>
      </c>
    </row>
    <row r="230" s="2" customFormat="1" ht="33" customHeight="1">
      <c r="A230" s="38"/>
      <c r="B230" s="39"/>
      <c r="C230" s="218" t="s">
        <v>322</v>
      </c>
      <c r="D230" s="218" t="s">
        <v>148</v>
      </c>
      <c r="E230" s="219" t="s">
        <v>835</v>
      </c>
      <c r="F230" s="220" t="s">
        <v>836</v>
      </c>
      <c r="G230" s="221" t="s">
        <v>837</v>
      </c>
      <c r="H230" s="222">
        <v>16</v>
      </c>
      <c r="I230" s="223"/>
      <c r="J230" s="224">
        <f>ROUND(I230*H230,2)</f>
        <v>0</v>
      </c>
      <c r="K230" s="220" t="s">
        <v>152</v>
      </c>
      <c r="L230" s="44"/>
      <c r="M230" s="274" t="s">
        <v>1</v>
      </c>
      <c r="N230" s="275" t="s">
        <v>39</v>
      </c>
      <c r="O230" s="276"/>
      <c r="P230" s="277">
        <f>O230*H230</f>
        <v>0</v>
      </c>
      <c r="Q230" s="277">
        <v>0</v>
      </c>
      <c r="R230" s="277">
        <f>Q230*H230</f>
        <v>0</v>
      </c>
      <c r="S230" s="277">
        <v>0</v>
      </c>
      <c r="T230" s="278">
        <f>S230*H230</f>
        <v>0</v>
      </c>
      <c r="U230" s="38"/>
      <c r="V230" s="38"/>
      <c r="W230" s="38"/>
      <c r="X230" s="38"/>
      <c r="Y230" s="38"/>
      <c r="Z230" s="38"/>
      <c r="AA230" s="38"/>
      <c r="AB230" s="38"/>
      <c r="AC230" s="38"/>
      <c r="AD230" s="38"/>
      <c r="AE230" s="38"/>
      <c r="AR230" s="229" t="s">
        <v>838</v>
      </c>
      <c r="AT230" s="229" t="s">
        <v>148</v>
      </c>
      <c r="AU230" s="229" t="s">
        <v>80</v>
      </c>
      <c r="AY230" s="17" t="s">
        <v>145</v>
      </c>
      <c r="BE230" s="230">
        <f>IF(N230="základní",J230,0)</f>
        <v>0</v>
      </c>
      <c r="BF230" s="230">
        <f>IF(N230="snížená",J230,0)</f>
        <v>0</v>
      </c>
      <c r="BG230" s="230">
        <f>IF(N230="zákl. přenesená",J230,0)</f>
        <v>0</v>
      </c>
      <c r="BH230" s="230">
        <f>IF(N230="sníž. přenesená",J230,0)</f>
        <v>0</v>
      </c>
      <c r="BI230" s="230">
        <f>IF(N230="nulová",J230,0)</f>
        <v>0</v>
      </c>
      <c r="BJ230" s="17" t="s">
        <v>97</v>
      </c>
      <c r="BK230" s="230">
        <f>ROUND(I230*H230,2)</f>
        <v>0</v>
      </c>
      <c r="BL230" s="17" t="s">
        <v>838</v>
      </c>
      <c r="BM230" s="229" t="s">
        <v>458</v>
      </c>
    </row>
    <row r="231" s="2" customFormat="1" ht="6.96" customHeight="1">
      <c r="A231" s="38"/>
      <c r="B231" s="66"/>
      <c r="C231" s="67"/>
      <c r="D231" s="67"/>
      <c r="E231" s="67"/>
      <c r="F231" s="67"/>
      <c r="G231" s="67"/>
      <c r="H231" s="67"/>
      <c r="I231" s="67"/>
      <c r="J231" s="67"/>
      <c r="K231" s="67"/>
      <c r="L231" s="44"/>
      <c r="M231" s="38"/>
      <c r="O231" s="38"/>
      <c r="P231" s="38"/>
      <c r="Q231" s="38"/>
      <c r="R231" s="38"/>
      <c r="S231" s="38"/>
      <c r="T231" s="38"/>
      <c r="U231" s="38"/>
      <c r="V231" s="38"/>
      <c r="W231" s="38"/>
      <c r="X231" s="38"/>
      <c r="Y231" s="38"/>
      <c r="Z231" s="38"/>
      <c r="AA231" s="38"/>
      <c r="AB231" s="38"/>
      <c r="AC231" s="38"/>
      <c r="AD231" s="38"/>
      <c r="AE231" s="38"/>
    </row>
  </sheetData>
  <sheetProtection sheet="1" autoFilter="0" formatColumns="0" formatRows="0" objects="1" scenarios="1" spinCount="100000" saltValue="qRpTAxdZNbmiI4SvNhZAY5/ma32lBswlV/I6Lu7v8wpSmqVnQpyV/gTisVi7YIOGF8x5FWhQcI8V5KUFXibOUg==" hashValue="asmzHpzpgYrx3N9rXbtJRdOLq1DFMn6HCclP2s272V3SW5VjKFJfnkJqV7h1bArj5NV+jWzS1ii/t7+sxDLfnA==" algorithmName="SHA-512" password="CC35"/>
  <autoFilter ref="C126:K230"/>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839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ROUND((SUM(BE125:BE179)),  2)</f>
        <v>0</v>
      </c>
      <c r="G33" s="38"/>
      <c r="H33" s="38"/>
      <c r="I33" s="155">
        <v>0.20999999999999999</v>
      </c>
      <c r="J33" s="154">
        <f>ROUND(((SUM(BE125:BE179))*I33),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ROUND((SUM(BF125:BF179)),  2)</f>
        <v>0</v>
      </c>
      <c r="G34" s="38"/>
      <c r="H34" s="38"/>
      <c r="I34" s="155">
        <v>0.12</v>
      </c>
      <c r="J34" s="154">
        <f>ROUND(((SUM(BF125:BF179))*I34),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ROUND((SUM(BG125:BG179)),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ROUND((SUM(BH125:BH179)),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ROUND((SUM(BI125:BI179)),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03 - Ústřední topení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112</v>
      </c>
      <c r="E97" s="182"/>
      <c r="F97" s="182"/>
      <c r="G97" s="182"/>
      <c r="H97" s="182"/>
      <c r="I97" s="182"/>
      <c r="J97" s="183">
        <f>J126</f>
        <v>0</v>
      </c>
      <c r="K97" s="180"/>
      <c r="L97" s="184"/>
      <c r="S97" s="9"/>
      <c r="T97" s="9"/>
      <c r="U97" s="9"/>
      <c r="V97" s="9"/>
      <c r="W97" s="9"/>
      <c r="X97" s="9"/>
      <c r="Y97" s="9"/>
      <c r="Z97" s="9"/>
      <c r="AA97" s="9"/>
      <c r="AB97" s="9"/>
      <c r="AC97" s="9"/>
      <c r="AD97" s="9"/>
      <c r="AE97" s="9"/>
    </row>
    <row r="98" s="10" customFormat="1" ht="19.92" customHeight="1">
      <c r="A98" s="10"/>
      <c r="B98" s="185"/>
      <c r="C98" s="186"/>
      <c r="D98" s="187" t="s">
        <v>119</v>
      </c>
      <c r="E98" s="188"/>
      <c r="F98" s="188"/>
      <c r="G98" s="188"/>
      <c r="H98" s="188"/>
      <c r="I98" s="188"/>
      <c r="J98" s="189">
        <f>J127</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121</v>
      </c>
      <c r="E99" s="182"/>
      <c r="F99" s="182"/>
      <c r="G99" s="182"/>
      <c r="H99" s="182"/>
      <c r="I99" s="182"/>
      <c r="J99" s="183">
        <f>J129</f>
        <v>0</v>
      </c>
      <c r="K99" s="180"/>
      <c r="L99" s="184"/>
      <c r="S99" s="9"/>
      <c r="T99" s="9"/>
      <c r="U99" s="9"/>
      <c r="V99" s="9"/>
      <c r="W99" s="9"/>
      <c r="X99" s="9"/>
      <c r="Y99" s="9"/>
      <c r="Z99" s="9"/>
      <c r="AA99" s="9"/>
      <c r="AB99" s="9"/>
      <c r="AC99" s="9"/>
      <c r="AD99" s="9"/>
      <c r="AE99" s="9"/>
    </row>
    <row r="100" s="10" customFormat="1" ht="19.92" customHeight="1">
      <c r="A100" s="10"/>
      <c r="B100" s="185"/>
      <c r="C100" s="186"/>
      <c r="D100" s="187" t="s">
        <v>840</v>
      </c>
      <c r="E100" s="188"/>
      <c r="F100" s="188"/>
      <c r="G100" s="188"/>
      <c r="H100" s="188"/>
      <c r="I100" s="188"/>
      <c r="J100" s="189">
        <f>J130</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841</v>
      </c>
      <c r="E101" s="188"/>
      <c r="F101" s="188"/>
      <c r="G101" s="188"/>
      <c r="H101" s="188"/>
      <c r="I101" s="188"/>
      <c r="J101" s="189">
        <f>J144</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842</v>
      </c>
      <c r="E102" s="188"/>
      <c r="F102" s="188"/>
      <c r="G102" s="188"/>
      <c r="H102" s="188"/>
      <c r="I102" s="188"/>
      <c r="J102" s="189">
        <f>J150</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843</v>
      </c>
      <c r="E103" s="188"/>
      <c r="F103" s="188"/>
      <c r="G103" s="188"/>
      <c r="H103" s="188"/>
      <c r="I103" s="188"/>
      <c r="J103" s="189">
        <f>J158</f>
        <v>0</v>
      </c>
      <c r="K103" s="186"/>
      <c r="L103" s="190"/>
      <c r="S103" s="10"/>
      <c r="T103" s="10"/>
      <c r="U103" s="10"/>
      <c r="V103" s="10"/>
      <c r="W103" s="10"/>
      <c r="X103" s="10"/>
      <c r="Y103" s="10"/>
      <c r="Z103" s="10"/>
      <c r="AA103" s="10"/>
      <c r="AB103" s="10"/>
      <c r="AC103" s="10"/>
      <c r="AD103" s="10"/>
      <c r="AE103" s="10"/>
    </row>
    <row r="104" s="10" customFormat="1" ht="19.92" customHeight="1">
      <c r="A104" s="10"/>
      <c r="B104" s="185"/>
      <c r="C104" s="186"/>
      <c r="D104" s="187" t="s">
        <v>844</v>
      </c>
      <c r="E104" s="188"/>
      <c r="F104" s="188"/>
      <c r="G104" s="188"/>
      <c r="H104" s="188"/>
      <c r="I104" s="188"/>
      <c r="J104" s="189">
        <f>J164</f>
        <v>0</v>
      </c>
      <c r="K104" s="186"/>
      <c r="L104" s="190"/>
      <c r="S104" s="10"/>
      <c r="T104" s="10"/>
      <c r="U104" s="10"/>
      <c r="V104" s="10"/>
      <c r="W104" s="10"/>
      <c r="X104" s="10"/>
      <c r="Y104" s="10"/>
      <c r="Z104" s="10"/>
      <c r="AA104" s="10"/>
      <c r="AB104" s="10"/>
      <c r="AC104" s="10"/>
      <c r="AD104" s="10"/>
      <c r="AE104" s="10"/>
    </row>
    <row r="105" s="9" customFormat="1" ht="24.96" customHeight="1">
      <c r="A105" s="9"/>
      <c r="B105" s="179"/>
      <c r="C105" s="180"/>
      <c r="D105" s="181" t="s">
        <v>669</v>
      </c>
      <c r="E105" s="182"/>
      <c r="F105" s="182"/>
      <c r="G105" s="182"/>
      <c r="H105" s="182"/>
      <c r="I105" s="182"/>
      <c r="J105" s="183">
        <f>J177</f>
        <v>0</v>
      </c>
      <c r="K105" s="180"/>
      <c r="L105" s="184"/>
      <c r="S105" s="9"/>
      <c r="T105" s="9"/>
      <c r="U105" s="9"/>
      <c r="V105" s="9"/>
      <c r="W105" s="9"/>
      <c r="X105" s="9"/>
      <c r="Y105" s="9"/>
      <c r="Z105" s="9"/>
      <c r="AA105" s="9"/>
      <c r="AB105" s="9"/>
      <c r="AC105" s="9"/>
      <c r="AD105" s="9"/>
      <c r="AE105" s="9"/>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130</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26.25" customHeight="1">
      <c r="A115" s="38"/>
      <c r="B115" s="39"/>
      <c r="C115" s="40"/>
      <c r="D115" s="40"/>
      <c r="E115" s="174" t="str">
        <f>E7</f>
        <v>LK 2024-024 - Opravy bytových jednotek OŘ Brno - Bílovice nad Svitavou</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105</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03 - Ústřední topení</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F12</f>
        <v xml:space="preserve"> </v>
      </c>
      <c r="G119" s="40"/>
      <c r="H119" s="40"/>
      <c r="I119" s="32" t="s">
        <v>22</v>
      </c>
      <c r="J119" s="79" t="str">
        <f>IF(J12="","",J12)</f>
        <v>14. 3. 2024</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E15</f>
        <v xml:space="preserve"> </v>
      </c>
      <c r="G121" s="40"/>
      <c r="H121" s="40"/>
      <c r="I121" s="32" t="s">
        <v>29</v>
      </c>
      <c r="J121" s="36" t="str">
        <f>E21</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IF(E18="","",E18)</f>
        <v>Vyplň údaj</v>
      </c>
      <c r="G122" s="40"/>
      <c r="H122" s="40"/>
      <c r="I122" s="32" t="s">
        <v>31</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131</v>
      </c>
      <c r="D124" s="194" t="s">
        <v>58</v>
      </c>
      <c r="E124" s="194" t="s">
        <v>54</v>
      </c>
      <c r="F124" s="194" t="s">
        <v>55</v>
      </c>
      <c r="G124" s="194" t="s">
        <v>132</v>
      </c>
      <c r="H124" s="194" t="s">
        <v>133</v>
      </c>
      <c r="I124" s="194" t="s">
        <v>134</v>
      </c>
      <c r="J124" s="194" t="s">
        <v>109</v>
      </c>
      <c r="K124" s="195" t="s">
        <v>135</v>
      </c>
      <c r="L124" s="196"/>
      <c r="M124" s="100" t="s">
        <v>1</v>
      </c>
      <c r="N124" s="101" t="s">
        <v>37</v>
      </c>
      <c r="O124" s="101" t="s">
        <v>136</v>
      </c>
      <c r="P124" s="101" t="s">
        <v>137</v>
      </c>
      <c r="Q124" s="101" t="s">
        <v>138</v>
      </c>
      <c r="R124" s="101" t="s">
        <v>139</v>
      </c>
      <c r="S124" s="101" t="s">
        <v>140</v>
      </c>
      <c r="T124" s="102" t="s">
        <v>141</v>
      </c>
      <c r="U124" s="191"/>
      <c r="V124" s="191"/>
      <c r="W124" s="191"/>
      <c r="X124" s="191"/>
      <c r="Y124" s="191"/>
      <c r="Z124" s="191"/>
      <c r="AA124" s="191"/>
      <c r="AB124" s="191"/>
      <c r="AC124" s="191"/>
      <c r="AD124" s="191"/>
      <c r="AE124" s="191"/>
    </row>
    <row r="125" s="2" customFormat="1" ht="22.8" customHeight="1">
      <c r="A125" s="38"/>
      <c r="B125" s="39"/>
      <c r="C125" s="107" t="s">
        <v>142</v>
      </c>
      <c r="D125" s="40"/>
      <c r="E125" s="40"/>
      <c r="F125" s="40"/>
      <c r="G125" s="40"/>
      <c r="H125" s="40"/>
      <c r="I125" s="40"/>
      <c r="J125" s="197">
        <f>BK125</f>
        <v>0</v>
      </c>
      <c r="K125" s="40"/>
      <c r="L125" s="44"/>
      <c r="M125" s="103"/>
      <c r="N125" s="198"/>
      <c r="O125" s="104"/>
      <c r="P125" s="199">
        <f>P126+P129+P177</f>
        <v>0</v>
      </c>
      <c r="Q125" s="104"/>
      <c r="R125" s="199">
        <f>R126+R129+R177</f>
        <v>0</v>
      </c>
      <c r="S125" s="104"/>
      <c r="T125" s="200">
        <f>T126+T129+T177</f>
        <v>0</v>
      </c>
      <c r="U125" s="38"/>
      <c r="V125" s="38"/>
      <c r="W125" s="38"/>
      <c r="X125" s="38"/>
      <c r="Y125" s="38"/>
      <c r="Z125" s="38"/>
      <c r="AA125" s="38"/>
      <c r="AB125" s="38"/>
      <c r="AC125" s="38"/>
      <c r="AD125" s="38"/>
      <c r="AE125" s="38"/>
      <c r="AT125" s="17" t="s">
        <v>72</v>
      </c>
      <c r="AU125" s="17" t="s">
        <v>111</v>
      </c>
      <c r="BK125" s="201">
        <f>BK126+BK129+BK177</f>
        <v>0</v>
      </c>
    </row>
    <row r="126" s="12" customFormat="1" ht="25.92" customHeight="1">
      <c r="A126" s="12"/>
      <c r="B126" s="202"/>
      <c r="C126" s="203"/>
      <c r="D126" s="204" t="s">
        <v>72</v>
      </c>
      <c r="E126" s="205" t="s">
        <v>143</v>
      </c>
      <c r="F126" s="205" t="s">
        <v>144</v>
      </c>
      <c r="G126" s="203"/>
      <c r="H126" s="203"/>
      <c r="I126" s="206"/>
      <c r="J126" s="207">
        <f>BK126</f>
        <v>0</v>
      </c>
      <c r="K126" s="203"/>
      <c r="L126" s="208"/>
      <c r="M126" s="209"/>
      <c r="N126" s="210"/>
      <c r="O126" s="210"/>
      <c r="P126" s="211">
        <f>P127</f>
        <v>0</v>
      </c>
      <c r="Q126" s="210"/>
      <c r="R126" s="211">
        <f>R127</f>
        <v>0</v>
      </c>
      <c r="S126" s="210"/>
      <c r="T126" s="212">
        <f>T127</f>
        <v>0</v>
      </c>
      <c r="U126" s="12"/>
      <c r="V126" s="12"/>
      <c r="W126" s="12"/>
      <c r="X126" s="12"/>
      <c r="Y126" s="12"/>
      <c r="Z126" s="12"/>
      <c r="AA126" s="12"/>
      <c r="AB126" s="12"/>
      <c r="AC126" s="12"/>
      <c r="AD126" s="12"/>
      <c r="AE126" s="12"/>
      <c r="AR126" s="213" t="s">
        <v>80</v>
      </c>
      <c r="AT126" s="214" t="s">
        <v>72</v>
      </c>
      <c r="AU126" s="214" t="s">
        <v>73</v>
      </c>
      <c r="AY126" s="213" t="s">
        <v>145</v>
      </c>
      <c r="BK126" s="215">
        <f>BK127</f>
        <v>0</v>
      </c>
    </row>
    <row r="127" s="12" customFormat="1" ht="22.8" customHeight="1">
      <c r="A127" s="12"/>
      <c r="B127" s="202"/>
      <c r="C127" s="203"/>
      <c r="D127" s="204" t="s">
        <v>72</v>
      </c>
      <c r="E127" s="216" t="s">
        <v>228</v>
      </c>
      <c r="F127" s="216" t="s">
        <v>229</v>
      </c>
      <c r="G127" s="203"/>
      <c r="H127" s="203"/>
      <c r="I127" s="206"/>
      <c r="J127" s="217">
        <f>BK127</f>
        <v>0</v>
      </c>
      <c r="K127" s="203"/>
      <c r="L127" s="208"/>
      <c r="M127" s="209"/>
      <c r="N127" s="210"/>
      <c r="O127" s="210"/>
      <c r="P127" s="211">
        <f>P128</f>
        <v>0</v>
      </c>
      <c r="Q127" s="210"/>
      <c r="R127" s="211">
        <f>R128</f>
        <v>0</v>
      </c>
      <c r="S127" s="210"/>
      <c r="T127" s="212">
        <f>T128</f>
        <v>0</v>
      </c>
      <c r="U127" s="12"/>
      <c r="V127" s="12"/>
      <c r="W127" s="12"/>
      <c r="X127" s="12"/>
      <c r="Y127" s="12"/>
      <c r="Z127" s="12"/>
      <c r="AA127" s="12"/>
      <c r="AB127" s="12"/>
      <c r="AC127" s="12"/>
      <c r="AD127" s="12"/>
      <c r="AE127" s="12"/>
      <c r="AR127" s="213" t="s">
        <v>80</v>
      </c>
      <c r="AT127" s="214" t="s">
        <v>72</v>
      </c>
      <c r="AU127" s="214" t="s">
        <v>80</v>
      </c>
      <c r="AY127" s="213" t="s">
        <v>145</v>
      </c>
      <c r="BK127" s="215">
        <f>BK128</f>
        <v>0</v>
      </c>
    </row>
    <row r="128" s="2" customFormat="1" ht="37.8" customHeight="1">
      <c r="A128" s="38"/>
      <c r="B128" s="39"/>
      <c r="C128" s="218" t="s">
        <v>80</v>
      </c>
      <c r="D128" s="218" t="s">
        <v>148</v>
      </c>
      <c r="E128" s="219" t="s">
        <v>231</v>
      </c>
      <c r="F128" s="220" t="s">
        <v>232</v>
      </c>
      <c r="G128" s="221" t="s">
        <v>233</v>
      </c>
      <c r="H128" s="222">
        <v>0.22600000000000001</v>
      </c>
      <c r="I128" s="223"/>
      <c r="J128" s="224">
        <f>ROUND(I128*H128,2)</f>
        <v>0</v>
      </c>
      <c r="K128" s="220" t="s">
        <v>152</v>
      </c>
      <c r="L128" s="44"/>
      <c r="M128" s="225" t="s">
        <v>1</v>
      </c>
      <c r="N128" s="226" t="s">
        <v>39</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153</v>
      </c>
      <c r="AT128" s="229" t="s">
        <v>148</v>
      </c>
      <c r="AU128" s="229" t="s">
        <v>97</v>
      </c>
      <c r="AY128" s="17" t="s">
        <v>145</v>
      </c>
      <c r="BE128" s="230">
        <f>IF(N128="základní",J128,0)</f>
        <v>0</v>
      </c>
      <c r="BF128" s="230">
        <f>IF(N128="snížená",J128,0)</f>
        <v>0</v>
      </c>
      <c r="BG128" s="230">
        <f>IF(N128="zákl. přenesená",J128,0)</f>
        <v>0</v>
      </c>
      <c r="BH128" s="230">
        <f>IF(N128="sníž. přenesená",J128,0)</f>
        <v>0</v>
      </c>
      <c r="BI128" s="230">
        <f>IF(N128="nulová",J128,0)</f>
        <v>0</v>
      </c>
      <c r="BJ128" s="17" t="s">
        <v>97</v>
      </c>
      <c r="BK128" s="230">
        <f>ROUND(I128*H128,2)</f>
        <v>0</v>
      </c>
      <c r="BL128" s="17" t="s">
        <v>153</v>
      </c>
      <c r="BM128" s="229" t="s">
        <v>97</v>
      </c>
    </row>
    <row r="129" s="12" customFormat="1" ht="25.92" customHeight="1">
      <c r="A129" s="12"/>
      <c r="B129" s="202"/>
      <c r="C129" s="203"/>
      <c r="D129" s="204" t="s">
        <v>72</v>
      </c>
      <c r="E129" s="205" t="s">
        <v>240</v>
      </c>
      <c r="F129" s="205" t="s">
        <v>241</v>
      </c>
      <c r="G129" s="203"/>
      <c r="H129" s="203"/>
      <c r="I129" s="206"/>
      <c r="J129" s="207">
        <f>BK129</f>
        <v>0</v>
      </c>
      <c r="K129" s="203"/>
      <c r="L129" s="208"/>
      <c r="M129" s="209"/>
      <c r="N129" s="210"/>
      <c r="O129" s="210"/>
      <c r="P129" s="211">
        <f>P130+P144+P150+P158+P164</f>
        <v>0</v>
      </c>
      <c r="Q129" s="210"/>
      <c r="R129" s="211">
        <f>R130+R144+R150+R158+R164</f>
        <v>0</v>
      </c>
      <c r="S129" s="210"/>
      <c r="T129" s="212">
        <f>T130+T144+T150+T158+T164</f>
        <v>0</v>
      </c>
      <c r="U129" s="12"/>
      <c r="V129" s="12"/>
      <c r="W129" s="12"/>
      <c r="X129" s="12"/>
      <c r="Y129" s="12"/>
      <c r="Z129" s="12"/>
      <c r="AA129" s="12"/>
      <c r="AB129" s="12"/>
      <c r="AC129" s="12"/>
      <c r="AD129" s="12"/>
      <c r="AE129" s="12"/>
      <c r="AR129" s="213" t="s">
        <v>97</v>
      </c>
      <c r="AT129" s="214" t="s">
        <v>72</v>
      </c>
      <c r="AU129" s="214" t="s">
        <v>73</v>
      </c>
      <c r="AY129" s="213" t="s">
        <v>145</v>
      </c>
      <c r="BK129" s="215">
        <f>BK130+BK144+BK150+BK158+BK164</f>
        <v>0</v>
      </c>
    </row>
    <row r="130" s="12" customFormat="1" ht="22.8" customHeight="1">
      <c r="A130" s="12"/>
      <c r="B130" s="202"/>
      <c r="C130" s="203"/>
      <c r="D130" s="204" t="s">
        <v>72</v>
      </c>
      <c r="E130" s="216" t="s">
        <v>845</v>
      </c>
      <c r="F130" s="216" t="s">
        <v>846</v>
      </c>
      <c r="G130" s="203"/>
      <c r="H130" s="203"/>
      <c r="I130" s="206"/>
      <c r="J130" s="217">
        <f>BK130</f>
        <v>0</v>
      </c>
      <c r="K130" s="203"/>
      <c r="L130" s="208"/>
      <c r="M130" s="209"/>
      <c r="N130" s="210"/>
      <c r="O130" s="210"/>
      <c r="P130" s="211">
        <f>SUM(P131:P143)</f>
        <v>0</v>
      </c>
      <c r="Q130" s="210"/>
      <c r="R130" s="211">
        <f>SUM(R131:R143)</f>
        <v>0</v>
      </c>
      <c r="S130" s="210"/>
      <c r="T130" s="212">
        <f>SUM(T131:T143)</f>
        <v>0</v>
      </c>
      <c r="U130" s="12"/>
      <c r="V130" s="12"/>
      <c r="W130" s="12"/>
      <c r="X130" s="12"/>
      <c r="Y130" s="12"/>
      <c r="Z130" s="12"/>
      <c r="AA130" s="12"/>
      <c r="AB130" s="12"/>
      <c r="AC130" s="12"/>
      <c r="AD130" s="12"/>
      <c r="AE130" s="12"/>
      <c r="AR130" s="213" t="s">
        <v>97</v>
      </c>
      <c r="AT130" s="214" t="s">
        <v>72</v>
      </c>
      <c r="AU130" s="214" t="s">
        <v>80</v>
      </c>
      <c r="AY130" s="213" t="s">
        <v>145</v>
      </c>
      <c r="BK130" s="215">
        <f>SUM(BK131:BK143)</f>
        <v>0</v>
      </c>
    </row>
    <row r="131" s="2" customFormat="1" ht="62.7" customHeight="1">
      <c r="A131" s="38"/>
      <c r="B131" s="39"/>
      <c r="C131" s="218" t="s">
        <v>97</v>
      </c>
      <c r="D131" s="218" t="s">
        <v>148</v>
      </c>
      <c r="E131" s="219" t="s">
        <v>847</v>
      </c>
      <c r="F131" s="220" t="s">
        <v>848</v>
      </c>
      <c r="G131" s="221" t="s">
        <v>421</v>
      </c>
      <c r="H131" s="222">
        <v>50</v>
      </c>
      <c r="I131" s="223"/>
      <c r="J131" s="224">
        <f>ROUND(I131*H131,2)</f>
        <v>0</v>
      </c>
      <c r="K131" s="220" t="s">
        <v>152</v>
      </c>
      <c r="L131" s="44"/>
      <c r="M131" s="225" t="s">
        <v>1</v>
      </c>
      <c r="N131" s="226" t="s">
        <v>39</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193</v>
      </c>
      <c r="AT131" s="229" t="s">
        <v>148</v>
      </c>
      <c r="AU131" s="229" t="s">
        <v>97</v>
      </c>
      <c r="AY131" s="17" t="s">
        <v>145</v>
      </c>
      <c r="BE131" s="230">
        <f>IF(N131="základní",J131,0)</f>
        <v>0</v>
      </c>
      <c r="BF131" s="230">
        <f>IF(N131="snížená",J131,0)</f>
        <v>0</v>
      </c>
      <c r="BG131" s="230">
        <f>IF(N131="zákl. přenesená",J131,0)</f>
        <v>0</v>
      </c>
      <c r="BH131" s="230">
        <f>IF(N131="sníž. přenesená",J131,0)</f>
        <v>0</v>
      </c>
      <c r="BI131" s="230">
        <f>IF(N131="nulová",J131,0)</f>
        <v>0</v>
      </c>
      <c r="BJ131" s="17" t="s">
        <v>97</v>
      </c>
      <c r="BK131" s="230">
        <f>ROUND(I131*H131,2)</f>
        <v>0</v>
      </c>
      <c r="BL131" s="17" t="s">
        <v>193</v>
      </c>
      <c r="BM131" s="229" t="s">
        <v>153</v>
      </c>
    </row>
    <row r="132" s="2" customFormat="1" ht="24.15" customHeight="1">
      <c r="A132" s="38"/>
      <c r="B132" s="39"/>
      <c r="C132" s="264" t="s">
        <v>146</v>
      </c>
      <c r="D132" s="264" t="s">
        <v>184</v>
      </c>
      <c r="E132" s="265" t="s">
        <v>849</v>
      </c>
      <c r="F132" s="266" t="s">
        <v>850</v>
      </c>
      <c r="G132" s="267" t="s">
        <v>421</v>
      </c>
      <c r="H132" s="268">
        <v>51</v>
      </c>
      <c r="I132" s="269"/>
      <c r="J132" s="270">
        <f>ROUND(I132*H132,2)</f>
        <v>0</v>
      </c>
      <c r="K132" s="266" t="s">
        <v>152</v>
      </c>
      <c r="L132" s="271"/>
      <c r="M132" s="272" t="s">
        <v>1</v>
      </c>
      <c r="N132" s="273" t="s">
        <v>39</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239</v>
      </c>
      <c r="AT132" s="229" t="s">
        <v>184</v>
      </c>
      <c r="AU132" s="229" t="s">
        <v>97</v>
      </c>
      <c r="AY132" s="17" t="s">
        <v>145</v>
      </c>
      <c r="BE132" s="230">
        <f>IF(N132="základní",J132,0)</f>
        <v>0</v>
      </c>
      <c r="BF132" s="230">
        <f>IF(N132="snížená",J132,0)</f>
        <v>0</v>
      </c>
      <c r="BG132" s="230">
        <f>IF(N132="zákl. přenesená",J132,0)</f>
        <v>0</v>
      </c>
      <c r="BH132" s="230">
        <f>IF(N132="sníž. přenesená",J132,0)</f>
        <v>0</v>
      </c>
      <c r="BI132" s="230">
        <f>IF(N132="nulová",J132,0)</f>
        <v>0</v>
      </c>
      <c r="BJ132" s="17" t="s">
        <v>97</v>
      </c>
      <c r="BK132" s="230">
        <f>ROUND(I132*H132,2)</f>
        <v>0</v>
      </c>
      <c r="BL132" s="17" t="s">
        <v>193</v>
      </c>
      <c r="BM132" s="229" t="s">
        <v>166</v>
      </c>
    </row>
    <row r="133" s="14" customFormat="1">
      <c r="A133" s="14"/>
      <c r="B133" s="242"/>
      <c r="C133" s="243"/>
      <c r="D133" s="233" t="s">
        <v>154</v>
      </c>
      <c r="E133" s="244" t="s">
        <v>1</v>
      </c>
      <c r="F133" s="245" t="s">
        <v>851</v>
      </c>
      <c r="G133" s="243"/>
      <c r="H133" s="246">
        <v>51</v>
      </c>
      <c r="I133" s="247"/>
      <c r="J133" s="243"/>
      <c r="K133" s="243"/>
      <c r="L133" s="248"/>
      <c r="M133" s="249"/>
      <c r="N133" s="250"/>
      <c r="O133" s="250"/>
      <c r="P133" s="250"/>
      <c r="Q133" s="250"/>
      <c r="R133" s="250"/>
      <c r="S133" s="250"/>
      <c r="T133" s="251"/>
      <c r="U133" s="14"/>
      <c r="V133" s="14"/>
      <c r="W133" s="14"/>
      <c r="X133" s="14"/>
      <c r="Y133" s="14"/>
      <c r="Z133" s="14"/>
      <c r="AA133" s="14"/>
      <c r="AB133" s="14"/>
      <c r="AC133" s="14"/>
      <c r="AD133" s="14"/>
      <c r="AE133" s="14"/>
      <c r="AT133" s="252" t="s">
        <v>154</v>
      </c>
      <c r="AU133" s="252" t="s">
        <v>97</v>
      </c>
      <c r="AV133" s="14" t="s">
        <v>97</v>
      </c>
      <c r="AW133" s="14" t="s">
        <v>30</v>
      </c>
      <c r="AX133" s="14" t="s">
        <v>73</v>
      </c>
      <c r="AY133" s="252" t="s">
        <v>145</v>
      </c>
    </row>
    <row r="134" s="15" customFormat="1">
      <c r="A134" s="15"/>
      <c r="B134" s="253"/>
      <c r="C134" s="254"/>
      <c r="D134" s="233" t="s">
        <v>154</v>
      </c>
      <c r="E134" s="255" t="s">
        <v>1</v>
      </c>
      <c r="F134" s="256" t="s">
        <v>157</v>
      </c>
      <c r="G134" s="254"/>
      <c r="H134" s="257">
        <v>51</v>
      </c>
      <c r="I134" s="258"/>
      <c r="J134" s="254"/>
      <c r="K134" s="254"/>
      <c r="L134" s="259"/>
      <c r="M134" s="260"/>
      <c r="N134" s="261"/>
      <c r="O134" s="261"/>
      <c r="P134" s="261"/>
      <c r="Q134" s="261"/>
      <c r="R134" s="261"/>
      <c r="S134" s="261"/>
      <c r="T134" s="262"/>
      <c r="U134" s="15"/>
      <c r="V134" s="15"/>
      <c r="W134" s="15"/>
      <c r="X134" s="15"/>
      <c r="Y134" s="15"/>
      <c r="Z134" s="15"/>
      <c r="AA134" s="15"/>
      <c r="AB134" s="15"/>
      <c r="AC134" s="15"/>
      <c r="AD134" s="15"/>
      <c r="AE134" s="15"/>
      <c r="AT134" s="263" t="s">
        <v>154</v>
      </c>
      <c r="AU134" s="263" t="s">
        <v>97</v>
      </c>
      <c r="AV134" s="15" t="s">
        <v>153</v>
      </c>
      <c r="AW134" s="15" t="s">
        <v>30</v>
      </c>
      <c r="AX134" s="15" t="s">
        <v>80</v>
      </c>
      <c r="AY134" s="263" t="s">
        <v>145</v>
      </c>
    </row>
    <row r="135" s="2" customFormat="1" ht="62.7" customHeight="1">
      <c r="A135" s="38"/>
      <c r="B135" s="39"/>
      <c r="C135" s="218" t="s">
        <v>153</v>
      </c>
      <c r="D135" s="218" t="s">
        <v>148</v>
      </c>
      <c r="E135" s="219" t="s">
        <v>847</v>
      </c>
      <c r="F135" s="220" t="s">
        <v>848</v>
      </c>
      <c r="G135" s="221" t="s">
        <v>421</v>
      </c>
      <c r="H135" s="222">
        <v>26</v>
      </c>
      <c r="I135" s="223"/>
      <c r="J135" s="224">
        <f>ROUND(I135*H135,2)</f>
        <v>0</v>
      </c>
      <c r="K135" s="220" t="s">
        <v>152</v>
      </c>
      <c r="L135" s="44"/>
      <c r="M135" s="225" t="s">
        <v>1</v>
      </c>
      <c r="N135" s="226" t="s">
        <v>39</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193</v>
      </c>
      <c r="AT135" s="229" t="s">
        <v>148</v>
      </c>
      <c r="AU135" s="229" t="s">
        <v>97</v>
      </c>
      <c r="AY135" s="17" t="s">
        <v>145</v>
      </c>
      <c r="BE135" s="230">
        <f>IF(N135="základní",J135,0)</f>
        <v>0</v>
      </c>
      <c r="BF135" s="230">
        <f>IF(N135="snížená",J135,0)</f>
        <v>0</v>
      </c>
      <c r="BG135" s="230">
        <f>IF(N135="zákl. přenesená",J135,0)</f>
        <v>0</v>
      </c>
      <c r="BH135" s="230">
        <f>IF(N135="sníž. přenesená",J135,0)</f>
        <v>0</v>
      </c>
      <c r="BI135" s="230">
        <f>IF(N135="nulová",J135,0)</f>
        <v>0</v>
      </c>
      <c r="BJ135" s="17" t="s">
        <v>97</v>
      </c>
      <c r="BK135" s="230">
        <f>ROUND(I135*H135,2)</f>
        <v>0</v>
      </c>
      <c r="BL135" s="17" t="s">
        <v>193</v>
      </c>
      <c r="BM135" s="229" t="s">
        <v>169</v>
      </c>
    </row>
    <row r="136" s="2" customFormat="1" ht="24.15" customHeight="1">
      <c r="A136" s="38"/>
      <c r="B136" s="39"/>
      <c r="C136" s="264" t="s">
        <v>180</v>
      </c>
      <c r="D136" s="264" t="s">
        <v>184</v>
      </c>
      <c r="E136" s="265" t="s">
        <v>852</v>
      </c>
      <c r="F136" s="266" t="s">
        <v>853</v>
      </c>
      <c r="G136" s="267" t="s">
        <v>421</v>
      </c>
      <c r="H136" s="268">
        <v>26.52</v>
      </c>
      <c r="I136" s="269"/>
      <c r="J136" s="270">
        <f>ROUND(I136*H136,2)</f>
        <v>0</v>
      </c>
      <c r="K136" s="266" t="s">
        <v>152</v>
      </c>
      <c r="L136" s="271"/>
      <c r="M136" s="272" t="s">
        <v>1</v>
      </c>
      <c r="N136" s="273" t="s">
        <v>39</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239</v>
      </c>
      <c r="AT136" s="229" t="s">
        <v>184</v>
      </c>
      <c r="AU136" s="229" t="s">
        <v>97</v>
      </c>
      <c r="AY136" s="17" t="s">
        <v>145</v>
      </c>
      <c r="BE136" s="230">
        <f>IF(N136="základní",J136,0)</f>
        <v>0</v>
      </c>
      <c r="BF136" s="230">
        <f>IF(N136="snížená",J136,0)</f>
        <v>0</v>
      </c>
      <c r="BG136" s="230">
        <f>IF(N136="zákl. přenesená",J136,0)</f>
        <v>0</v>
      </c>
      <c r="BH136" s="230">
        <f>IF(N136="sníž. přenesená",J136,0)</f>
        <v>0</v>
      </c>
      <c r="BI136" s="230">
        <f>IF(N136="nulová",J136,0)</f>
        <v>0</v>
      </c>
      <c r="BJ136" s="17" t="s">
        <v>97</v>
      </c>
      <c r="BK136" s="230">
        <f>ROUND(I136*H136,2)</f>
        <v>0</v>
      </c>
      <c r="BL136" s="17" t="s">
        <v>193</v>
      </c>
      <c r="BM136" s="229" t="s">
        <v>183</v>
      </c>
    </row>
    <row r="137" s="14" customFormat="1">
      <c r="A137" s="14"/>
      <c r="B137" s="242"/>
      <c r="C137" s="243"/>
      <c r="D137" s="233" t="s">
        <v>154</v>
      </c>
      <c r="E137" s="244" t="s">
        <v>1</v>
      </c>
      <c r="F137" s="245" t="s">
        <v>854</v>
      </c>
      <c r="G137" s="243"/>
      <c r="H137" s="246">
        <v>26.52</v>
      </c>
      <c r="I137" s="247"/>
      <c r="J137" s="243"/>
      <c r="K137" s="243"/>
      <c r="L137" s="248"/>
      <c r="M137" s="249"/>
      <c r="N137" s="250"/>
      <c r="O137" s="250"/>
      <c r="P137" s="250"/>
      <c r="Q137" s="250"/>
      <c r="R137" s="250"/>
      <c r="S137" s="250"/>
      <c r="T137" s="251"/>
      <c r="U137" s="14"/>
      <c r="V137" s="14"/>
      <c r="W137" s="14"/>
      <c r="X137" s="14"/>
      <c r="Y137" s="14"/>
      <c r="Z137" s="14"/>
      <c r="AA137" s="14"/>
      <c r="AB137" s="14"/>
      <c r="AC137" s="14"/>
      <c r="AD137" s="14"/>
      <c r="AE137" s="14"/>
      <c r="AT137" s="252" t="s">
        <v>154</v>
      </c>
      <c r="AU137" s="252" t="s">
        <v>97</v>
      </c>
      <c r="AV137" s="14" t="s">
        <v>97</v>
      </c>
      <c r="AW137" s="14" t="s">
        <v>30</v>
      </c>
      <c r="AX137" s="14" t="s">
        <v>73</v>
      </c>
      <c r="AY137" s="252" t="s">
        <v>145</v>
      </c>
    </row>
    <row r="138" s="15" customFormat="1">
      <c r="A138" s="15"/>
      <c r="B138" s="253"/>
      <c r="C138" s="254"/>
      <c r="D138" s="233" t="s">
        <v>154</v>
      </c>
      <c r="E138" s="255" t="s">
        <v>1</v>
      </c>
      <c r="F138" s="256" t="s">
        <v>157</v>
      </c>
      <c r="G138" s="254"/>
      <c r="H138" s="257">
        <v>26.52</v>
      </c>
      <c r="I138" s="258"/>
      <c r="J138" s="254"/>
      <c r="K138" s="254"/>
      <c r="L138" s="259"/>
      <c r="M138" s="260"/>
      <c r="N138" s="261"/>
      <c r="O138" s="261"/>
      <c r="P138" s="261"/>
      <c r="Q138" s="261"/>
      <c r="R138" s="261"/>
      <c r="S138" s="261"/>
      <c r="T138" s="262"/>
      <c r="U138" s="15"/>
      <c r="V138" s="15"/>
      <c r="W138" s="15"/>
      <c r="X138" s="15"/>
      <c r="Y138" s="15"/>
      <c r="Z138" s="15"/>
      <c r="AA138" s="15"/>
      <c r="AB138" s="15"/>
      <c r="AC138" s="15"/>
      <c r="AD138" s="15"/>
      <c r="AE138" s="15"/>
      <c r="AT138" s="263" t="s">
        <v>154</v>
      </c>
      <c r="AU138" s="263" t="s">
        <v>97</v>
      </c>
      <c r="AV138" s="15" t="s">
        <v>153</v>
      </c>
      <c r="AW138" s="15" t="s">
        <v>30</v>
      </c>
      <c r="AX138" s="15" t="s">
        <v>80</v>
      </c>
      <c r="AY138" s="263" t="s">
        <v>145</v>
      </c>
    </row>
    <row r="139" s="2" customFormat="1" ht="62.7" customHeight="1">
      <c r="A139" s="38"/>
      <c r="B139" s="39"/>
      <c r="C139" s="218" t="s">
        <v>166</v>
      </c>
      <c r="D139" s="218" t="s">
        <v>148</v>
      </c>
      <c r="E139" s="219" t="s">
        <v>847</v>
      </c>
      <c r="F139" s="220" t="s">
        <v>848</v>
      </c>
      <c r="G139" s="221" t="s">
        <v>421</v>
      </c>
      <c r="H139" s="222">
        <v>10</v>
      </c>
      <c r="I139" s="223"/>
      <c r="J139" s="224">
        <f>ROUND(I139*H139,2)</f>
        <v>0</v>
      </c>
      <c r="K139" s="220" t="s">
        <v>152</v>
      </c>
      <c r="L139" s="44"/>
      <c r="M139" s="225" t="s">
        <v>1</v>
      </c>
      <c r="N139" s="226" t="s">
        <v>39</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193</v>
      </c>
      <c r="AT139" s="229" t="s">
        <v>148</v>
      </c>
      <c r="AU139" s="229" t="s">
        <v>97</v>
      </c>
      <c r="AY139" s="17" t="s">
        <v>145</v>
      </c>
      <c r="BE139" s="230">
        <f>IF(N139="základní",J139,0)</f>
        <v>0</v>
      </c>
      <c r="BF139" s="230">
        <f>IF(N139="snížená",J139,0)</f>
        <v>0</v>
      </c>
      <c r="BG139" s="230">
        <f>IF(N139="zákl. přenesená",J139,0)</f>
        <v>0</v>
      </c>
      <c r="BH139" s="230">
        <f>IF(N139="sníž. přenesená",J139,0)</f>
        <v>0</v>
      </c>
      <c r="BI139" s="230">
        <f>IF(N139="nulová",J139,0)</f>
        <v>0</v>
      </c>
      <c r="BJ139" s="17" t="s">
        <v>97</v>
      </c>
      <c r="BK139" s="230">
        <f>ROUND(I139*H139,2)</f>
        <v>0</v>
      </c>
      <c r="BL139" s="17" t="s">
        <v>193</v>
      </c>
      <c r="BM139" s="229" t="s">
        <v>8</v>
      </c>
    </row>
    <row r="140" s="2" customFormat="1" ht="24.15" customHeight="1">
      <c r="A140" s="38"/>
      <c r="B140" s="39"/>
      <c r="C140" s="264" t="s">
        <v>187</v>
      </c>
      <c r="D140" s="264" t="s">
        <v>184</v>
      </c>
      <c r="E140" s="265" t="s">
        <v>855</v>
      </c>
      <c r="F140" s="266" t="s">
        <v>856</v>
      </c>
      <c r="G140" s="267" t="s">
        <v>421</v>
      </c>
      <c r="H140" s="268">
        <v>10.199999999999999</v>
      </c>
      <c r="I140" s="269"/>
      <c r="J140" s="270">
        <f>ROUND(I140*H140,2)</f>
        <v>0</v>
      </c>
      <c r="K140" s="266" t="s">
        <v>152</v>
      </c>
      <c r="L140" s="271"/>
      <c r="M140" s="272" t="s">
        <v>1</v>
      </c>
      <c r="N140" s="273" t="s">
        <v>39</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239</v>
      </c>
      <c r="AT140" s="229" t="s">
        <v>184</v>
      </c>
      <c r="AU140" s="229" t="s">
        <v>97</v>
      </c>
      <c r="AY140" s="17" t="s">
        <v>145</v>
      </c>
      <c r="BE140" s="230">
        <f>IF(N140="základní",J140,0)</f>
        <v>0</v>
      </c>
      <c r="BF140" s="230">
        <f>IF(N140="snížená",J140,0)</f>
        <v>0</v>
      </c>
      <c r="BG140" s="230">
        <f>IF(N140="zákl. přenesená",J140,0)</f>
        <v>0</v>
      </c>
      <c r="BH140" s="230">
        <f>IF(N140="sníž. přenesená",J140,0)</f>
        <v>0</v>
      </c>
      <c r="BI140" s="230">
        <f>IF(N140="nulová",J140,0)</f>
        <v>0</v>
      </c>
      <c r="BJ140" s="17" t="s">
        <v>97</v>
      </c>
      <c r="BK140" s="230">
        <f>ROUND(I140*H140,2)</f>
        <v>0</v>
      </c>
      <c r="BL140" s="17" t="s">
        <v>193</v>
      </c>
      <c r="BM140" s="229" t="s">
        <v>190</v>
      </c>
    </row>
    <row r="141" s="14" customFormat="1">
      <c r="A141" s="14"/>
      <c r="B141" s="242"/>
      <c r="C141" s="243"/>
      <c r="D141" s="233" t="s">
        <v>154</v>
      </c>
      <c r="E141" s="244" t="s">
        <v>1</v>
      </c>
      <c r="F141" s="245" t="s">
        <v>857</v>
      </c>
      <c r="G141" s="243"/>
      <c r="H141" s="246">
        <v>10.199999999999999</v>
      </c>
      <c r="I141" s="247"/>
      <c r="J141" s="243"/>
      <c r="K141" s="243"/>
      <c r="L141" s="248"/>
      <c r="M141" s="249"/>
      <c r="N141" s="250"/>
      <c r="O141" s="250"/>
      <c r="P141" s="250"/>
      <c r="Q141" s="250"/>
      <c r="R141" s="250"/>
      <c r="S141" s="250"/>
      <c r="T141" s="251"/>
      <c r="U141" s="14"/>
      <c r="V141" s="14"/>
      <c r="W141" s="14"/>
      <c r="X141" s="14"/>
      <c r="Y141" s="14"/>
      <c r="Z141" s="14"/>
      <c r="AA141" s="14"/>
      <c r="AB141" s="14"/>
      <c r="AC141" s="14"/>
      <c r="AD141" s="14"/>
      <c r="AE141" s="14"/>
      <c r="AT141" s="252" t="s">
        <v>154</v>
      </c>
      <c r="AU141" s="252" t="s">
        <v>97</v>
      </c>
      <c r="AV141" s="14" t="s">
        <v>97</v>
      </c>
      <c r="AW141" s="14" t="s">
        <v>30</v>
      </c>
      <c r="AX141" s="14" t="s">
        <v>73</v>
      </c>
      <c r="AY141" s="252" t="s">
        <v>145</v>
      </c>
    </row>
    <row r="142" s="15" customFormat="1">
      <c r="A142" s="15"/>
      <c r="B142" s="253"/>
      <c r="C142" s="254"/>
      <c r="D142" s="233" t="s">
        <v>154</v>
      </c>
      <c r="E142" s="255" t="s">
        <v>1</v>
      </c>
      <c r="F142" s="256" t="s">
        <v>157</v>
      </c>
      <c r="G142" s="254"/>
      <c r="H142" s="257">
        <v>10.199999999999999</v>
      </c>
      <c r="I142" s="258"/>
      <c r="J142" s="254"/>
      <c r="K142" s="254"/>
      <c r="L142" s="259"/>
      <c r="M142" s="260"/>
      <c r="N142" s="261"/>
      <c r="O142" s="261"/>
      <c r="P142" s="261"/>
      <c r="Q142" s="261"/>
      <c r="R142" s="261"/>
      <c r="S142" s="261"/>
      <c r="T142" s="262"/>
      <c r="U142" s="15"/>
      <c r="V142" s="15"/>
      <c r="W142" s="15"/>
      <c r="X142" s="15"/>
      <c r="Y142" s="15"/>
      <c r="Z142" s="15"/>
      <c r="AA142" s="15"/>
      <c r="AB142" s="15"/>
      <c r="AC142" s="15"/>
      <c r="AD142" s="15"/>
      <c r="AE142" s="15"/>
      <c r="AT142" s="263" t="s">
        <v>154</v>
      </c>
      <c r="AU142" s="263" t="s">
        <v>97</v>
      </c>
      <c r="AV142" s="15" t="s">
        <v>153</v>
      </c>
      <c r="AW142" s="15" t="s">
        <v>30</v>
      </c>
      <c r="AX142" s="15" t="s">
        <v>80</v>
      </c>
      <c r="AY142" s="263" t="s">
        <v>145</v>
      </c>
    </row>
    <row r="143" s="2" customFormat="1" ht="55.5" customHeight="1">
      <c r="A143" s="38"/>
      <c r="B143" s="39"/>
      <c r="C143" s="218" t="s">
        <v>169</v>
      </c>
      <c r="D143" s="218" t="s">
        <v>148</v>
      </c>
      <c r="E143" s="219" t="s">
        <v>858</v>
      </c>
      <c r="F143" s="220" t="s">
        <v>859</v>
      </c>
      <c r="G143" s="221" t="s">
        <v>233</v>
      </c>
      <c r="H143" s="222">
        <v>0.021000000000000001</v>
      </c>
      <c r="I143" s="223"/>
      <c r="J143" s="224">
        <f>ROUND(I143*H143,2)</f>
        <v>0</v>
      </c>
      <c r="K143" s="220" t="s">
        <v>152</v>
      </c>
      <c r="L143" s="44"/>
      <c r="M143" s="225" t="s">
        <v>1</v>
      </c>
      <c r="N143" s="226" t="s">
        <v>39</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193</v>
      </c>
      <c r="AT143" s="229" t="s">
        <v>148</v>
      </c>
      <c r="AU143" s="229" t="s">
        <v>97</v>
      </c>
      <c r="AY143" s="17" t="s">
        <v>145</v>
      </c>
      <c r="BE143" s="230">
        <f>IF(N143="základní",J143,0)</f>
        <v>0</v>
      </c>
      <c r="BF143" s="230">
        <f>IF(N143="snížená",J143,0)</f>
        <v>0</v>
      </c>
      <c r="BG143" s="230">
        <f>IF(N143="zákl. přenesená",J143,0)</f>
        <v>0</v>
      </c>
      <c r="BH143" s="230">
        <f>IF(N143="sníž. přenesená",J143,0)</f>
        <v>0</v>
      </c>
      <c r="BI143" s="230">
        <f>IF(N143="nulová",J143,0)</f>
        <v>0</v>
      </c>
      <c r="BJ143" s="17" t="s">
        <v>97</v>
      </c>
      <c r="BK143" s="230">
        <f>ROUND(I143*H143,2)</f>
        <v>0</v>
      </c>
      <c r="BL143" s="17" t="s">
        <v>193</v>
      </c>
      <c r="BM143" s="229" t="s">
        <v>193</v>
      </c>
    </row>
    <row r="144" s="12" customFormat="1" ht="22.8" customHeight="1">
      <c r="A144" s="12"/>
      <c r="B144" s="202"/>
      <c r="C144" s="203"/>
      <c r="D144" s="204" t="s">
        <v>72</v>
      </c>
      <c r="E144" s="216" t="s">
        <v>860</v>
      </c>
      <c r="F144" s="216" t="s">
        <v>861</v>
      </c>
      <c r="G144" s="203"/>
      <c r="H144" s="203"/>
      <c r="I144" s="206"/>
      <c r="J144" s="217">
        <f>BK144</f>
        <v>0</v>
      </c>
      <c r="K144" s="203"/>
      <c r="L144" s="208"/>
      <c r="M144" s="209"/>
      <c r="N144" s="210"/>
      <c r="O144" s="210"/>
      <c r="P144" s="211">
        <f>SUM(P145:P149)</f>
        <v>0</v>
      </c>
      <c r="Q144" s="210"/>
      <c r="R144" s="211">
        <f>SUM(R145:R149)</f>
        <v>0</v>
      </c>
      <c r="S144" s="210"/>
      <c r="T144" s="212">
        <f>SUM(T145:T149)</f>
        <v>0</v>
      </c>
      <c r="U144" s="12"/>
      <c r="V144" s="12"/>
      <c r="W144" s="12"/>
      <c r="X144" s="12"/>
      <c r="Y144" s="12"/>
      <c r="Z144" s="12"/>
      <c r="AA144" s="12"/>
      <c r="AB144" s="12"/>
      <c r="AC144" s="12"/>
      <c r="AD144" s="12"/>
      <c r="AE144" s="12"/>
      <c r="AR144" s="213" t="s">
        <v>97</v>
      </c>
      <c r="AT144" s="214" t="s">
        <v>72</v>
      </c>
      <c r="AU144" s="214" t="s">
        <v>80</v>
      </c>
      <c r="AY144" s="213" t="s">
        <v>145</v>
      </c>
      <c r="BK144" s="215">
        <f>SUM(BK145:BK149)</f>
        <v>0</v>
      </c>
    </row>
    <row r="145" s="2" customFormat="1" ht="24.15" customHeight="1">
      <c r="A145" s="38"/>
      <c r="B145" s="39"/>
      <c r="C145" s="218" t="s">
        <v>196</v>
      </c>
      <c r="D145" s="218" t="s">
        <v>148</v>
      </c>
      <c r="E145" s="219" t="s">
        <v>862</v>
      </c>
      <c r="F145" s="220" t="s">
        <v>863</v>
      </c>
      <c r="G145" s="221" t="s">
        <v>719</v>
      </c>
      <c r="H145" s="222">
        <v>1</v>
      </c>
      <c r="I145" s="223"/>
      <c r="J145" s="224">
        <f>ROUND(I145*H145,2)</f>
        <v>0</v>
      </c>
      <c r="K145" s="220" t="s">
        <v>152</v>
      </c>
      <c r="L145" s="44"/>
      <c r="M145" s="225" t="s">
        <v>1</v>
      </c>
      <c r="N145" s="226" t="s">
        <v>39</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193</v>
      </c>
      <c r="AT145" s="229" t="s">
        <v>148</v>
      </c>
      <c r="AU145" s="229" t="s">
        <v>97</v>
      </c>
      <c r="AY145" s="17" t="s">
        <v>145</v>
      </c>
      <c r="BE145" s="230">
        <f>IF(N145="základní",J145,0)</f>
        <v>0</v>
      </c>
      <c r="BF145" s="230">
        <f>IF(N145="snížená",J145,0)</f>
        <v>0</v>
      </c>
      <c r="BG145" s="230">
        <f>IF(N145="zákl. přenesená",J145,0)</f>
        <v>0</v>
      </c>
      <c r="BH145" s="230">
        <f>IF(N145="sníž. přenesená",J145,0)</f>
        <v>0</v>
      </c>
      <c r="BI145" s="230">
        <f>IF(N145="nulová",J145,0)</f>
        <v>0</v>
      </c>
      <c r="BJ145" s="17" t="s">
        <v>97</v>
      </c>
      <c r="BK145" s="230">
        <f>ROUND(I145*H145,2)</f>
        <v>0</v>
      </c>
      <c r="BL145" s="17" t="s">
        <v>193</v>
      </c>
      <c r="BM145" s="229" t="s">
        <v>199</v>
      </c>
    </row>
    <row r="146" s="2" customFormat="1" ht="33" customHeight="1">
      <c r="A146" s="38"/>
      <c r="B146" s="39"/>
      <c r="C146" s="218" t="s">
        <v>183</v>
      </c>
      <c r="D146" s="218" t="s">
        <v>148</v>
      </c>
      <c r="E146" s="219" t="s">
        <v>864</v>
      </c>
      <c r="F146" s="220" t="s">
        <v>865</v>
      </c>
      <c r="G146" s="221" t="s">
        <v>165</v>
      </c>
      <c r="H146" s="222">
        <v>1</v>
      </c>
      <c r="I146" s="223"/>
      <c r="J146" s="224">
        <f>ROUND(I146*H146,2)</f>
        <v>0</v>
      </c>
      <c r="K146" s="220" t="s">
        <v>152</v>
      </c>
      <c r="L146" s="44"/>
      <c r="M146" s="225" t="s">
        <v>1</v>
      </c>
      <c r="N146" s="226" t="s">
        <v>39</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193</v>
      </c>
      <c r="AT146" s="229" t="s">
        <v>148</v>
      </c>
      <c r="AU146" s="229" t="s">
        <v>97</v>
      </c>
      <c r="AY146" s="17" t="s">
        <v>145</v>
      </c>
      <c r="BE146" s="230">
        <f>IF(N146="základní",J146,0)</f>
        <v>0</v>
      </c>
      <c r="BF146" s="230">
        <f>IF(N146="snížená",J146,0)</f>
        <v>0</v>
      </c>
      <c r="BG146" s="230">
        <f>IF(N146="zákl. přenesená",J146,0)</f>
        <v>0</v>
      </c>
      <c r="BH146" s="230">
        <f>IF(N146="sníž. přenesená",J146,0)</f>
        <v>0</v>
      </c>
      <c r="BI146" s="230">
        <f>IF(N146="nulová",J146,0)</f>
        <v>0</v>
      </c>
      <c r="BJ146" s="17" t="s">
        <v>97</v>
      </c>
      <c r="BK146" s="230">
        <f>ROUND(I146*H146,2)</f>
        <v>0</v>
      </c>
      <c r="BL146" s="17" t="s">
        <v>193</v>
      </c>
      <c r="BM146" s="229" t="s">
        <v>204</v>
      </c>
    </row>
    <row r="147" s="2" customFormat="1" ht="16.5" customHeight="1">
      <c r="A147" s="38"/>
      <c r="B147" s="39"/>
      <c r="C147" s="218" t="s">
        <v>205</v>
      </c>
      <c r="D147" s="218" t="s">
        <v>148</v>
      </c>
      <c r="E147" s="219" t="s">
        <v>866</v>
      </c>
      <c r="F147" s="220" t="s">
        <v>867</v>
      </c>
      <c r="G147" s="221" t="s">
        <v>868</v>
      </c>
      <c r="H147" s="222">
        <v>1</v>
      </c>
      <c r="I147" s="223"/>
      <c r="J147" s="224">
        <f>ROUND(I147*H147,2)</f>
        <v>0</v>
      </c>
      <c r="K147" s="220" t="s">
        <v>1</v>
      </c>
      <c r="L147" s="44"/>
      <c r="M147" s="225" t="s">
        <v>1</v>
      </c>
      <c r="N147" s="226" t="s">
        <v>39</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193</v>
      </c>
      <c r="AT147" s="229" t="s">
        <v>148</v>
      </c>
      <c r="AU147" s="229" t="s">
        <v>97</v>
      </c>
      <c r="AY147" s="17" t="s">
        <v>145</v>
      </c>
      <c r="BE147" s="230">
        <f>IF(N147="základní",J147,0)</f>
        <v>0</v>
      </c>
      <c r="BF147" s="230">
        <f>IF(N147="snížená",J147,0)</f>
        <v>0</v>
      </c>
      <c r="BG147" s="230">
        <f>IF(N147="zákl. přenesená",J147,0)</f>
        <v>0</v>
      </c>
      <c r="BH147" s="230">
        <f>IF(N147="sníž. přenesená",J147,0)</f>
        <v>0</v>
      </c>
      <c r="BI147" s="230">
        <f>IF(N147="nulová",J147,0)</f>
        <v>0</v>
      </c>
      <c r="BJ147" s="17" t="s">
        <v>97</v>
      </c>
      <c r="BK147" s="230">
        <f>ROUND(I147*H147,2)</f>
        <v>0</v>
      </c>
      <c r="BL147" s="17" t="s">
        <v>193</v>
      </c>
      <c r="BM147" s="229" t="s">
        <v>208</v>
      </c>
    </row>
    <row r="148" s="2" customFormat="1" ht="24.15" customHeight="1">
      <c r="A148" s="38"/>
      <c r="B148" s="39"/>
      <c r="C148" s="218" t="s">
        <v>8</v>
      </c>
      <c r="D148" s="218" t="s">
        <v>148</v>
      </c>
      <c r="E148" s="219" t="s">
        <v>869</v>
      </c>
      <c r="F148" s="220" t="s">
        <v>870</v>
      </c>
      <c r="G148" s="221" t="s">
        <v>165</v>
      </c>
      <c r="H148" s="222">
        <v>1</v>
      </c>
      <c r="I148" s="223"/>
      <c r="J148" s="224">
        <f>ROUND(I148*H148,2)</f>
        <v>0</v>
      </c>
      <c r="K148" s="220" t="s">
        <v>152</v>
      </c>
      <c r="L148" s="44"/>
      <c r="M148" s="225" t="s">
        <v>1</v>
      </c>
      <c r="N148" s="226" t="s">
        <v>39</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193</v>
      </c>
      <c r="AT148" s="229" t="s">
        <v>148</v>
      </c>
      <c r="AU148" s="229" t="s">
        <v>97</v>
      </c>
      <c r="AY148" s="17" t="s">
        <v>145</v>
      </c>
      <c r="BE148" s="230">
        <f>IF(N148="základní",J148,0)</f>
        <v>0</v>
      </c>
      <c r="BF148" s="230">
        <f>IF(N148="snížená",J148,0)</f>
        <v>0</v>
      </c>
      <c r="BG148" s="230">
        <f>IF(N148="zákl. přenesená",J148,0)</f>
        <v>0</v>
      </c>
      <c r="BH148" s="230">
        <f>IF(N148="sníž. přenesená",J148,0)</f>
        <v>0</v>
      </c>
      <c r="BI148" s="230">
        <f>IF(N148="nulová",J148,0)</f>
        <v>0</v>
      </c>
      <c r="BJ148" s="17" t="s">
        <v>97</v>
      </c>
      <c r="BK148" s="230">
        <f>ROUND(I148*H148,2)</f>
        <v>0</v>
      </c>
      <c r="BL148" s="17" t="s">
        <v>193</v>
      </c>
      <c r="BM148" s="229" t="s">
        <v>212</v>
      </c>
    </row>
    <row r="149" s="2" customFormat="1" ht="55.5" customHeight="1">
      <c r="A149" s="38"/>
      <c r="B149" s="39"/>
      <c r="C149" s="218" t="s">
        <v>215</v>
      </c>
      <c r="D149" s="218" t="s">
        <v>148</v>
      </c>
      <c r="E149" s="219" t="s">
        <v>871</v>
      </c>
      <c r="F149" s="220" t="s">
        <v>872</v>
      </c>
      <c r="G149" s="221" t="s">
        <v>233</v>
      </c>
      <c r="H149" s="222">
        <v>0.028000000000000001</v>
      </c>
      <c r="I149" s="223"/>
      <c r="J149" s="224">
        <f>ROUND(I149*H149,2)</f>
        <v>0</v>
      </c>
      <c r="K149" s="220" t="s">
        <v>152</v>
      </c>
      <c r="L149" s="44"/>
      <c r="M149" s="225" t="s">
        <v>1</v>
      </c>
      <c r="N149" s="226" t="s">
        <v>39</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193</v>
      </c>
      <c r="AT149" s="229" t="s">
        <v>148</v>
      </c>
      <c r="AU149" s="229" t="s">
        <v>97</v>
      </c>
      <c r="AY149" s="17" t="s">
        <v>145</v>
      </c>
      <c r="BE149" s="230">
        <f>IF(N149="základní",J149,0)</f>
        <v>0</v>
      </c>
      <c r="BF149" s="230">
        <f>IF(N149="snížená",J149,0)</f>
        <v>0</v>
      </c>
      <c r="BG149" s="230">
        <f>IF(N149="zákl. přenesená",J149,0)</f>
        <v>0</v>
      </c>
      <c r="BH149" s="230">
        <f>IF(N149="sníž. přenesená",J149,0)</f>
        <v>0</v>
      </c>
      <c r="BI149" s="230">
        <f>IF(N149="nulová",J149,0)</f>
        <v>0</v>
      </c>
      <c r="BJ149" s="17" t="s">
        <v>97</v>
      </c>
      <c r="BK149" s="230">
        <f>ROUND(I149*H149,2)</f>
        <v>0</v>
      </c>
      <c r="BL149" s="17" t="s">
        <v>193</v>
      </c>
      <c r="BM149" s="229" t="s">
        <v>218</v>
      </c>
    </row>
    <row r="150" s="12" customFormat="1" ht="22.8" customHeight="1">
      <c r="A150" s="12"/>
      <c r="B150" s="202"/>
      <c r="C150" s="203"/>
      <c r="D150" s="204" t="s">
        <v>72</v>
      </c>
      <c r="E150" s="216" t="s">
        <v>873</v>
      </c>
      <c r="F150" s="216" t="s">
        <v>874</v>
      </c>
      <c r="G150" s="203"/>
      <c r="H150" s="203"/>
      <c r="I150" s="206"/>
      <c r="J150" s="217">
        <f>BK150</f>
        <v>0</v>
      </c>
      <c r="K150" s="203"/>
      <c r="L150" s="208"/>
      <c r="M150" s="209"/>
      <c r="N150" s="210"/>
      <c r="O150" s="210"/>
      <c r="P150" s="211">
        <f>SUM(P151:P157)</f>
        <v>0</v>
      </c>
      <c r="Q150" s="210"/>
      <c r="R150" s="211">
        <f>SUM(R151:R157)</f>
        <v>0</v>
      </c>
      <c r="S150" s="210"/>
      <c r="T150" s="212">
        <f>SUM(T151:T157)</f>
        <v>0</v>
      </c>
      <c r="U150" s="12"/>
      <c r="V150" s="12"/>
      <c r="W150" s="12"/>
      <c r="X150" s="12"/>
      <c r="Y150" s="12"/>
      <c r="Z150" s="12"/>
      <c r="AA150" s="12"/>
      <c r="AB150" s="12"/>
      <c r="AC150" s="12"/>
      <c r="AD150" s="12"/>
      <c r="AE150" s="12"/>
      <c r="AR150" s="213" t="s">
        <v>97</v>
      </c>
      <c r="AT150" s="214" t="s">
        <v>72</v>
      </c>
      <c r="AU150" s="214" t="s">
        <v>80</v>
      </c>
      <c r="AY150" s="213" t="s">
        <v>145</v>
      </c>
      <c r="BK150" s="215">
        <f>SUM(BK151:BK157)</f>
        <v>0</v>
      </c>
    </row>
    <row r="151" s="2" customFormat="1" ht="49.05" customHeight="1">
      <c r="A151" s="38"/>
      <c r="B151" s="39"/>
      <c r="C151" s="218" t="s">
        <v>190</v>
      </c>
      <c r="D151" s="218" t="s">
        <v>148</v>
      </c>
      <c r="E151" s="219" t="s">
        <v>875</v>
      </c>
      <c r="F151" s="220" t="s">
        <v>876</v>
      </c>
      <c r="G151" s="221" t="s">
        <v>165</v>
      </c>
      <c r="H151" s="222">
        <v>1</v>
      </c>
      <c r="I151" s="223"/>
      <c r="J151" s="224">
        <f>ROUND(I151*H151,2)</f>
        <v>0</v>
      </c>
      <c r="K151" s="220" t="s">
        <v>152</v>
      </c>
      <c r="L151" s="44"/>
      <c r="M151" s="225" t="s">
        <v>1</v>
      </c>
      <c r="N151" s="226" t="s">
        <v>39</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193</v>
      </c>
      <c r="AT151" s="229" t="s">
        <v>148</v>
      </c>
      <c r="AU151" s="229" t="s">
        <v>97</v>
      </c>
      <c r="AY151" s="17" t="s">
        <v>145</v>
      </c>
      <c r="BE151" s="230">
        <f>IF(N151="základní",J151,0)</f>
        <v>0</v>
      </c>
      <c r="BF151" s="230">
        <f>IF(N151="snížená",J151,0)</f>
        <v>0</v>
      </c>
      <c r="BG151" s="230">
        <f>IF(N151="zákl. přenesená",J151,0)</f>
        <v>0</v>
      </c>
      <c r="BH151" s="230">
        <f>IF(N151="sníž. přenesená",J151,0)</f>
        <v>0</v>
      </c>
      <c r="BI151" s="230">
        <f>IF(N151="nulová",J151,0)</f>
        <v>0</v>
      </c>
      <c r="BJ151" s="17" t="s">
        <v>97</v>
      </c>
      <c r="BK151" s="230">
        <f>ROUND(I151*H151,2)</f>
        <v>0</v>
      </c>
      <c r="BL151" s="17" t="s">
        <v>193</v>
      </c>
      <c r="BM151" s="229" t="s">
        <v>224</v>
      </c>
    </row>
    <row r="152" s="2" customFormat="1" ht="49.05" customHeight="1">
      <c r="A152" s="38"/>
      <c r="B152" s="39"/>
      <c r="C152" s="218" t="s">
        <v>230</v>
      </c>
      <c r="D152" s="218" t="s">
        <v>148</v>
      </c>
      <c r="E152" s="219" t="s">
        <v>877</v>
      </c>
      <c r="F152" s="220" t="s">
        <v>878</v>
      </c>
      <c r="G152" s="221" t="s">
        <v>165</v>
      </c>
      <c r="H152" s="222">
        <v>1</v>
      </c>
      <c r="I152" s="223"/>
      <c r="J152" s="224">
        <f>ROUND(I152*H152,2)</f>
        <v>0</v>
      </c>
      <c r="K152" s="220" t="s">
        <v>152</v>
      </c>
      <c r="L152" s="44"/>
      <c r="M152" s="225" t="s">
        <v>1</v>
      </c>
      <c r="N152" s="226" t="s">
        <v>39</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193</v>
      </c>
      <c r="AT152" s="229" t="s">
        <v>148</v>
      </c>
      <c r="AU152" s="229" t="s">
        <v>97</v>
      </c>
      <c r="AY152" s="17" t="s">
        <v>145</v>
      </c>
      <c r="BE152" s="230">
        <f>IF(N152="základní",J152,0)</f>
        <v>0</v>
      </c>
      <c r="BF152" s="230">
        <f>IF(N152="snížená",J152,0)</f>
        <v>0</v>
      </c>
      <c r="BG152" s="230">
        <f>IF(N152="zákl. přenesená",J152,0)</f>
        <v>0</v>
      </c>
      <c r="BH152" s="230">
        <f>IF(N152="sníž. přenesená",J152,0)</f>
        <v>0</v>
      </c>
      <c r="BI152" s="230">
        <f>IF(N152="nulová",J152,0)</f>
        <v>0</v>
      </c>
      <c r="BJ152" s="17" t="s">
        <v>97</v>
      </c>
      <c r="BK152" s="230">
        <f>ROUND(I152*H152,2)</f>
        <v>0</v>
      </c>
      <c r="BL152" s="17" t="s">
        <v>193</v>
      </c>
      <c r="BM152" s="229" t="s">
        <v>234</v>
      </c>
    </row>
    <row r="153" s="2" customFormat="1" ht="49.05" customHeight="1">
      <c r="A153" s="38"/>
      <c r="B153" s="39"/>
      <c r="C153" s="218" t="s">
        <v>193</v>
      </c>
      <c r="D153" s="218" t="s">
        <v>148</v>
      </c>
      <c r="E153" s="219" t="s">
        <v>879</v>
      </c>
      <c r="F153" s="220" t="s">
        <v>880</v>
      </c>
      <c r="G153" s="221" t="s">
        <v>165</v>
      </c>
      <c r="H153" s="222">
        <v>1</v>
      </c>
      <c r="I153" s="223"/>
      <c r="J153" s="224">
        <f>ROUND(I153*H153,2)</f>
        <v>0</v>
      </c>
      <c r="K153" s="220" t="s">
        <v>152</v>
      </c>
      <c r="L153" s="44"/>
      <c r="M153" s="225" t="s">
        <v>1</v>
      </c>
      <c r="N153" s="226" t="s">
        <v>39</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193</v>
      </c>
      <c r="AT153" s="229" t="s">
        <v>148</v>
      </c>
      <c r="AU153" s="229" t="s">
        <v>97</v>
      </c>
      <c r="AY153" s="17" t="s">
        <v>145</v>
      </c>
      <c r="BE153" s="230">
        <f>IF(N153="základní",J153,0)</f>
        <v>0</v>
      </c>
      <c r="BF153" s="230">
        <f>IF(N153="snížená",J153,0)</f>
        <v>0</v>
      </c>
      <c r="BG153" s="230">
        <f>IF(N153="zákl. přenesená",J153,0)</f>
        <v>0</v>
      </c>
      <c r="BH153" s="230">
        <f>IF(N153="sníž. přenesená",J153,0)</f>
        <v>0</v>
      </c>
      <c r="BI153" s="230">
        <f>IF(N153="nulová",J153,0)</f>
        <v>0</v>
      </c>
      <c r="BJ153" s="17" t="s">
        <v>97</v>
      </c>
      <c r="BK153" s="230">
        <f>ROUND(I153*H153,2)</f>
        <v>0</v>
      </c>
      <c r="BL153" s="17" t="s">
        <v>193</v>
      </c>
      <c r="BM153" s="229" t="s">
        <v>239</v>
      </c>
    </row>
    <row r="154" s="2" customFormat="1" ht="49.05" customHeight="1">
      <c r="A154" s="38"/>
      <c r="B154" s="39"/>
      <c r="C154" s="218" t="s">
        <v>244</v>
      </c>
      <c r="D154" s="218" t="s">
        <v>148</v>
      </c>
      <c r="E154" s="219" t="s">
        <v>881</v>
      </c>
      <c r="F154" s="220" t="s">
        <v>882</v>
      </c>
      <c r="G154" s="221" t="s">
        <v>165</v>
      </c>
      <c r="H154" s="222">
        <v>2</v>
      </c>
      <c r="I154" s="223"/>
      <c r="J154" s="224">
        <f>ROUND(I154*H154,2)</f>
        <v>0</v>
      </c>
      <c r="K154" s="220" t="s">
        <v>152</v>
      </c>
      <c r="L154" s="44"/>
      <c r="M154" s="225" t="s">
        <v>1</v>
      </c>
      <c r="N154" s="226" t="s">
        <v>39</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193</v>
      </c>
      <c r="AT154" s="229" t="s">
        <v>148</v>
      </c>
      <c r="AU154" s="229" t="s">
        <v>97</v>
      </c>
      <c r="AY154" s="17" t="s">
        <v>145</v>
      </c>
      <c r="BE154" s="230">
        <f>IF(N154="základní",J154,0)</f>
        <v>0</v>
      </c>
      <c r="BF154" s="230">
        <f>IF(N154="snížená",J154,0)</f>
        <v>0</v>
      </c>
      <c r="BG154" s="230">
        <f>IF(N154="zákl. přenesená",J154,0)</f>
        <v>0</v>
      </c>
      <c r="BH154" s="230">
        <f>IF(N154="sníž. přenesená",J154,0)</f>
        <v>0</v>
      </c>
      <c r="BI154" s="230">
        <f>IF(N154="nulová",J154,0)</f>
        <v>0</v>
      </c>
      <c r="BJ154" s="17" t="s">
        <v>97</v>
      </c>
      <c r="BK154" s="230">
        <f>ROUND(I154*H154,2)</f>
        <v>0</v>
      </c>
      <c r="BL154" s="17" t="s">
        <v>193</v>
      </c>
      <c r="BM154" s="229" t="s">
        <v>247</v>
      </c>
    </row>
    <row r="155" s="2" customFormat="1" ht="49.05" customHeight="1">
      <c r="A155" s="38"/>
      <c r="B155" s="39"/>
      <c r="C155" s="218" t="s">
        <v>199</v>
      </c>
      <c r="D155" s="218" t="s">
        <v>148</v>
      </c>
      <c r="E155" s="219" t="s">
        <v>883</v>
      </c>
      <c r="F155" s="220" t="s">
        <v>884</v>
      </c>
      <c r="G155" s="221" t="s">
        <v>165</v>
      </c>
      <c r="H155" s="222">
        <v>1</v>
      </c>
      <c r="I155" s="223"/>
      <c r="J155" s="224">
        <f>ROUND(I155*H155,2)</f>
        <v>0</v>
      </c>
      <c r="K155" s="220" t="s">
        <v>152</v>
      </c>
      <c r="L155" s="44"/>
      <c r="M155" s="225" t="s">
        <v>1</v>
      </c>
      <c r="N155" s="226" t="s">
        <v>39</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193</v>
      </c>
      <c r="AT155" s="229" t="s">
        <v>148</v>
      </c>
      <c r="AU155" s="229" t="s">
        <v>97</v>
      </c>
      <c r="AY155" s="17" t="s">
        <v>145</v>
      </c>
      <c r="BE155" s="230">
        <f>IF(N155="základní",J155,0)</f>
        <v>0</v>
      </c>
      <c r="BF155" s="230">
        <f>IF(N155="snížená",J155,0)</f>
        <v>0</v>
      </c>
      <c r="BG155" s="230">
        <f>IF(N155="zákl. přenesená",J155,0)</f>
        <v>0</v>
      </c>
      <c r="BH155" s="230">
        <f>IF(N155="sníž. přenesená",J155,0)</f>
        <v>0</v>
      </c>
      <c r="BI155" s="230">
        <f>IF(N155="nulová",J155,0)</f>
        <v>0</v>
      </c>
      <c r="BJ155" s="17" t="s">
        <v>97</v>
      </c>
      <c r="BK155" s="230">
        <f>ROUND(I155*H155,2)</f>
        <v>0</v>
      </c>
      <c r="BL155" s="17" t="s">
        <v>193</v>
      </c>
      <c r="BM155" s="229" t="s">
        <v>252</v>
      </c>
    </row>
    <row r="156" s="2" customFormat="1" ht="24.15" customHeight="1">
      <c r="A156" s="38"/>
      <c r="B156" s="39"/>
      <c r="C156" s="218" t="s">
        <v>254</v>
      </c>
      <c r="D156" s="218" t="s">
        <v>148</v>
      </c>
      <c r="E156" s="219" t="s">
        <v>885</v>
      </c>
      <c r="F156" s="220" t="s">
        <v>886</v>
      </c>
      <c r="G156" s="221" t="s">
        <v>165</v>
      </c>
      <c r="H156" s="222">
        <v>1</v>
      </c>
      <c r="I156" s="223"/>
      <c r="J156" s="224">
        <f>ROUND(I156*H156,2)</f>
        <v>0</v>
      </c>
      <c r="K156" s="220" t="s">
        <v>152</v>
      </c>
      <c r="L156" s="44"/>
      <c r="M156" s="225" t="s">
        <v>1</v>
      </c>
      <c r="N156" s="226" t="s">
        <v>39</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193</v>
      </c>
      <c r="AT156" s="229" t="s">
        <v>148</v>
      </c>
      <c r="AU156" s="229" t="s">
        <v>97</v>
      </c>
      <c r="AY156" s="17" t="s">
        <v>145</v>
      </c>
      <c r="BE156" s="230">
        <f>IF(N156="základní",J156,0)</f>
        <v>0</v>
      </c>
      <c r="BF156" s="230">
        <f>IF(N156="snížená",J156,0)</f>
        <v>0</v>
      </c>
      <c r="BG156" s="230">
        <f>IF(N156="zákl. přenesená",J156,0)</f>
        <v>0</v>
      </c>
      <c r="BH156" s="230">
        <f>IF(N156="sníž. přenesená",J156,0)</f>
        <v>0</v>
      </c>
      <c r="BI156" s="230">
        <f>IF(N156="nulová",J156,0)</f>
        <v>0</v>
      </c>
      <c r="BJ156" s="17" t="s">
        <v>97</v>
      </c>
      <c r="BK156" s="230">
        <f>ROUND(I156*H156,2)</f>
        <v>0</v>
      </c>
      <c r="BL156" s="17" t="s">
        <v>193</v>
      </c>
      <c r="BM156" s="229" t="s">
        <v>257</v>
      </c>
    </row>
    <row r="157" s="2" customFormat="1" ht="55.5" customHeight="1">
      <c r="A157" s="38"/>
      <c r="B157" s="39"/>
      <c r="C157" s="218" t="s">
        <v>204</v>
      </c>
      <c r="D157" s="218" t="s">
        <v>148</v>
      </c>
      <c r="E157" s="219" t="s">
        <v>887</v>
      </c>
      <c r="F157" s="220" t="s">
        <v>888</v>
      </c>
      <c r="G157" s="221" t="s">
        <v>233</v>
      </c>
      <c r="H157" s="222">
        <v>0.29299999999999998</v>
      </c>
      <c r="I157" s="223"/>
      <c r="J157" s="224">
        <f>ROUND(I157*H157,2)</f>
        <v>0</v>
      </c>
      <c r="K157" s="220" t="s">
        <v>152</v>
      </c>
      <c r="L157" s="44"/>
      <c r="M157" s="225" t="s">
        <v>1</v>
      </c>
      <c r="N157" s="226" t="s">
        <v>39</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193</v>
      </c>
      <c r="AT157" s="229" t="s">
        <v>148</v>
      </c>
      <c r="AU157" s="229" t="s">
        <v>97</v>
      </c>
      <c r="AY157" s="17" t="s">
        <v>145</v>
      </c>
      <c r="BE157" s="230">
        <f>IF(N157="základní",J157,0)</f>
        <v>0</v>
      </c>
      <c r="BF157" s="230">
        <f>IF(N157="snížená",J157,0)</f>
        <v>0</v>
      </c>
      <c r="BG157" s="230">
        <f>IF(N157="zákl. přenesená",J157,0)</f>
        <v>0</v>
      </c>
      <c r="BH157" s="230">
        <f>IF(N157="sníž. přenesená",J157,0)</f>
        <v>0</v>
      </c>
      <c r="BI157" s="230">
        <f>IF(N157="nulová",J157,0)</f>
        <v>0</v>
      </c>
      <c r="BJ157" s="17" t="s">
        <v>97</v>
      </c>
      <c r="BK157" s="230">
        <f>ROUND(I157*H157,2)</f>
        <v>0</v>
      </c>
      <c r="BL157" s="17" t="s">
        <v>193</v>
      </c>
      <c r="BM157" s="229" t="s">
        <v>261</v>
      </c>
    </row>
    <row r="158" s="12" customFormat="1" ht="22.8" customHeight="1">
      <c r="A158" s="12"/>
      <c r="B158" s="202"/>
      <c r="C158" s="203"/>
      <c r="D158" s="204" t="s">
        <v>72</v>
      </c>
      <c r="E158" s="216" t="s">
        <v>889</v>
      </c>
      <c r="F158" s="216" t="s">
        <v>890</v>
      </c>
      <c r="G158" s="203"/>
      <c r="H158" s="203"/>
      <c r="I158" s="206"/>
      <c r="J158" s="217">
        <f>BK158</f>
        <v>0</v>
      </c>
      <c r="K158" s="203"/>
      <c r="L158" s="208"/>
      <c r="M158" s="209"/>
      <c r="N158" s="210"/>
      <c r="O158" s="210"/>
      <c r="P158" s="211">
        <f>SUM(P159:P163)</f>
        <v>0</v>
      </c>
      <c r="Q158" s="210"/>
      <c r="R158" s="211">
        <f>SUM(R159:R163)</f>
        <v>0</v>
      </c>
      <c r="S158" s="210"/>
      <c r="T158" s="212">
        <f>SUM(T159:T163)</f>
        <v>0</v>
      </c>
      <c r="U158" s="12"/>
      <c r="V158" s="12"/>
      <c r="W158" s="12"/>
      <c r="X158" s="12"/>
      <c r="Y158" s="12"/>
      <c r="Z158" s="12"/>
      <c r="AA158" s="12"/>
      <c r="AB158" s="12"/>
      <c r="AC158" s="12"/>
      <c r="AD158" s="12"/>
      <c r="AE158" s="12"/>
      <c r="AR158" s="213" t="s">
        <v>97</v>
      </c>
      <c r="AT158" s="214" t="s">
        <v>72</v>
      </c>
      <c r="AU158" s="214" t="s">
        <v>80</v>
      </c>
      <c r="AY158" s="213" t="s">
        <v>145</v>
      </c>
      <c r="BK158" s="215">
        <f>SUM(BK159:BK163)</f>
        <v>0</v>
      </c>
    </row>
    <row r="159" s="2" customFormat="1" ht="24.15" customHeight="1">
      <c r="A159" s="38"/>
      <c r="B159" s="39"/>
      <c r="C159" s="218" t="s">
        <v>7</v>
      </c>
      <c r="D159" s="218" t="s">
        <v>148</v>
      </c>
      <c r="E159" s="219" t="s">
        <v>891</v>
      </c>
      <c r="F159" s="220" t="s">
        <v>892</v>
      </c>
      <c r="G159" s="221" t="s">
        <v>421</v>
      </c>
      <c r="H159" s="222">
        <v>50</v>
      </c>
      <c r="I159" s="223"/>
      <c r="J159" s="224">
        <f>ROUND(I159*H159,2)</f>
        <v>0</v>
      </c>
      <c r="K159" s="220" t="s">
        <v>152</v>
      </c>
      <c r="L159" s="44"/>
      <c r="M159" s="225" t="s">
        <v>1</v>
      </c>
      <c r="N159" s="226" t="s">
        <v>39</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193</v>
      </c>
      <c r="AT159" s="229" t="s">
        <v>148</v>
      </c>
      <c r="AU159" s="229" t="s">
        <v>97</v>
      </c>
      <c r="AY159" s="17" t="s">
        <v>145</v>
      </c>
      <c r="BE159" s="230">
        <f>IF(N159="základní",J159,0)</f>
        <v>0</v>
      </c>
      <c r="BF159" s="230">
        <f>IF(N159="snížená",J159,0)</f>
        <v>0</v>
      </c>
      <c r="BG159" s="230">
        <f>IF(N159="zákl. přenesená",J159,0)</f>
        <v>0</v>
      </c>
      <c r="BH159" s="230">
        <f>IF(N159="sníž. přenesená",J159,0)</f>
        <v>0</v>
      </c>
      <c r="BI159" s="230">
        <f>IF(N159="nulová",J159,0)</f>
        <v>0</v>
      </c>
      <c r="BJ159" s="17" t="s">
        <v>97</v>
      </c>
      <c r="BK159" s="230">
        <f>ROUND(I159*H159,2)</f>
        <v>0</v>
      </c>
      <c r="BL159" s="17" t="s">
        <v>193</v>
      </c>
      <c r="BM159" s="229" t="s">
        <v>265</v>
      </c>
    </row>
    <row r="160" s="2" customFormat="1" ht="24.15" customHeight="1">
      <c r="A160" s="38"/>
      <c r="B160" s="39"/>
      <c r="C160" s="218" t="s">
        <v>208</v>
      </c>
      <c r="D160" s="218" t="s">
        <v>148</v>
      </c>
      <c r="E160" s="219" t="s">
        <v>893</v>
      </c>
      <c r="F160" s="220" t="s">
        <v>894</v>
      </c>
      <c r="G160" s="221" t="s">
        <v>421</v>
      </c>
      <c r="H160" s="222">
        <v>26</v>
      </c>
      <c r="I160" s="223"/>
      <c r="J160" s="224">
        <f>ROUND(I160*H160,2)</f>
        <v>0</v>
      </c>
      <c r="K160" s="220" t="s">
        <v>152</v>
      </c>
      <c r="L160" s="44"/>
      <c r="M160" s="225" t="s">
        <v>1</v>
      </c>
      <c r="N160" s="226" t="s">
        <v>39</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193</v>
      </c>
      <c r="AT160" s="229" t="s">
        <v>148</v>
      </c>
      <c r="AU160" s="229" t="s">
        <v>97</v>
      </c>
      <c r="AY160" s="17" t="s">
        <v>145</v>
      </c>
      <c r="BE160" s="230">
        <f>IF(N160="základní",J160,0)</f>
        <v>0</v>
      </c>
      <c r="BF160" s="230">
        <f>IF(N160="snížená",J160,0)</f>
        <v>0</v>
      </c>
      <c r="BG160" s="230">
        <f>IF(N160="zákl. přenesená",J160,0)</f>
        <v>0</v>
      </c>
      <c r="BH160" s="230">
        <f>IF(N160="sníž. přenesená",J160,0)</f>
        <v>0</v>
      </c>
      <c r="BI160" s="230">
        <f>IF(N160="nulová",J160,0)</f>
        <v>0</v>
      </c>
      <c r="BJ160" s="17" t="s">
        <v>97</v>
      </c>
      <c r="BK160" s="230">
        <f>ROUND(I160*H160,2)</f>
        <v>0</v>
      </c>
      <c r="BL160" s="17" t="s">
        <v>193</v>
      </c>
      <c r="BM160" s="229" t="s">
        <v>268</v>
      </c>
    </row>
    <row r="161" s="2" customFormat="1" ht="24.15" customHeight="1">
      <c r="A161" s="38"/>
      <c r="B161" s="39"/>
      <c r="C161" s="218" t="s">
        <v>270</v>
      </c>
      <c r="D161" s="218" t="s">
        <v>148</v>
      </c>
      <c r="E161" s="219" t="s">
        <v>895</v>
      </c>
      <c r="F161" s="220" t="s">
        <v>896</v>
      </c>
      <c r="G161" s="221" t="s">
        <v>421</v>
      </c>
      <c r="H161" s="222">
        <v>10</v>
      </c>
      <c r="I161" s="223"/>
      <c r="J161" s="224">
        <f>ROUND(I161*H161,2)</f>
        <v>0</v>
      </c>
      <c r="K161" s="220" t="s">
        <v>152</v>
      </c>
      <c r="L161" s="44"/>
      <c r="M161" s="225" t="s">
        <v>1</v>
      </c>
      <c r="N161" s="226" t="s">
        <v>39</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193</v>
      </c>
      <c r="AT161" s="229" t="s">
        <v>148</v>
      </c>
      <c r="AU161" s="229" t="s">
        <v>97</v>
      </c>
      <c r="AY161" s="17" t="s">
        <v>145</v>
      </c>
      <c r="BE161" s="230">
        <f>IF(N161="základní",J161,0)</f>
        <v>0</v>
      </c>
      <c r="BF161" s="230">
        <f>IF(N161="snížená",J161,0)</f>
        <v>0</v>
      </c>
      <c r="BG161" s="230">
        <f>IF(N161="zákl. přenesená",J161,0)</f>
        <v>0</v>
      </c>
      <c r="BH161" s="230">
        <f>IF(N161="sníž. přenesená",J161,0)</f>
        <v>0</v>
      </c>
      <c r="BI161" s="230">
        <f>IF(N161="nulová",J161,0)</f>
        <v>0</v>
      </c>
      <c r="BJ161" s="17" t="s">
        <v>97</v>
      </c>
      <c r="BK161" s="230">
        <f>ROUND(I161*H161,2)</f>
        <v>0</v>
      </c>
      <c r="BL161" s="17" t="s">
        <v>193</v>
      </c>
      <c r="BM161" s="229" t="s">
        <v>273</v>
      </c>
    </row>
    <row r="162" s="2" customFormat="1" ht="24.15" customHeight="1">
      <c r="A162" s="38"/>
      <c r="B162" s="39"/>
      <c r="C162" s="218" t="s">
        <v>212</v>
      </c>
      <c r="D162" s="218" t="s">
        <v>148</v>
      </c>
      <c r="E162" s="219" t="s">
        <v>897</v>
      </c>
      <c r="F162" s="220" t="s">
        <v>898</v>
      </c>
      <c r="G162" s="221" t="s">
        <v>421</v>
      </c>
      <c r="H162" s="222">
        <v>86</v>
      </c>
      <c r="I162" s="223"/>
      <c r="J162" s="224">
        <f>ROUND(I162*H162,2)</f>
        <v>0</v>
      </c>
      <c r="K162" s="220" t="s">
        <v>152</v>
      </c>
      <c r="L162" s="44"/>
      <c r="M162" s="225" t="s">
        <v>1</v>
      </c>
      <c r="N162" s="226" t="s">
        <v>39</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193</v>
      </c>
      <c r="AT162" s="229" t="s">
        <v>148</v>
      </c>
      <c r="AU162" s="229" t="s">
        <v>97</v>
      </c>
      <c r="AY162" s="17" t="s">
        <v>145</v>
      </c>
      <c r="BE162" s="230">
        <f>IF(N162="základní",J162,0)</f>
        <v>0</v>
      </c>
      <c r="BF162" s="230">
        <f>IF(N162="snížená",J162,0)</f>
        <v>0</v>
      </c>
      <c r="BG162" s="230">
        <f>IF(N162="zákl. přenesená",J162,0)</f>
        <v>0</v>
      </c>
      <c r="BH162" s="230">
        <f>IF(N162="sníž. přenesená",J162,0)</f>
        <v>0</v>
      </c>
      <c r="BI162" s="230">
        <f>IF(N162="nulová",J162,0)</f>
        <v>0</v>
      </c>
      <c r="BJ162" s="17" t="s">
        <v>97</v>
      </c>
      <c r="BK162" s="230">
        <f>ROUND(I162*H162,2)</f>
        <v>0</v>
      </c>
      <c r="BL162" s="17" t="s">
        <v>193</v>
      </c>
      <c r="BM162" s="229" t="s">
        <v>276</v>
      </c>
    </row>
    <row r="163" s="2" customFormat="1" ht="55.5" customHeight="1">
      <c r="A163" s="38"/>
      <c r="B163" s="39"/>
      <c r="C163" s="218" t="s">
        <v>277</v>
      </c>
      <c r="D163" s="218" t="s">
        <v>148</v>
      </c>
      <c r="E163" s="219" t="s">
        <v>899</v>
      </c>
      <c r="F163" s="220" t="s">
        <v>900</v>
      </c>
      <c r="G163" s="221" t="s">
        <v>233</v>
      </c>
      <c r="H163" s="222">
        <v>0.045999999999999999</v>
      </c>
      <c r="I163" s="223"/>
      <c r="J163" s="224">
        <f>ROUND(I163*H163,2)</f>
        <v>0</v>
      </c>
      <c r="K163" s="220" t="s">
        <v>152</v>
      </c>
      <c r="L163" s="44"/>
      <c r="M163" s="225" t="s">
        <v>1</v>
      </c>
      <c r="N163" s="226" t="s">
        <v>39</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193</v>
      </c>
      <c r="AT163" s="229" t="s">
        <v>148</v>
      </c>
      <c r="AU163" s="229" t="s">
        <v>97</v>
      </c>
      <c r="AY163" s="17" t="s">
        <v>145</v>
      </c>
      <c r="BE163" s="230">
        <f>IF(N163="základní",J163,0)</f>
        <v>0</v>
      </c>
      <c r="BF163" s="230">
        <f>IF(N163="snížená",J163,0)</f>
        <v>0</v>
      </c>
      <c r="BG163" s="230">
        <f>IF(N163="zákl. přenesená",J163,0)</f>
        <v>0</v>
      </c>
      <c r="BH163" s="230">
        <f>IF(N163="sníž. přenesená",J163,0)</f>
        <v>0</v>
      </c>
      <c r="BI163" s="230">
        <f>IF(N163="nulová",J163,0)</f>
        <v>0</v>
      </c>
      <c r="BJ163" s="17" t="s">
        <v>97</v>
      </c>
      <c r="BK163" s="230">
        <f>ROUND(I163*H163,2)</f>
        <v>0</v>
      </c>
      <c r="BL163" s="17" t="s">
        <v>193</v>
      </c>
      <c r="BM163" s="229" t="s">
        <v>280</v>
      </c>
    </row>
    <row r="164" s="12" customFormat="1" ht="22.8" customHeight="1">
      <c r="A164" s="12"/>
      <c r="B164" s="202"/>
      <c r="C164" s="203"/>
      <c r="D164" s="204" t="s">
        <v>72</v>
      </c>
      <c r="E164" s="216" t="s">
        <v>901</v>
      </c>
      <c r="F164" s="216" t="s">
        <v>902</v>
      </c>
      <c r="G164" s="203"/>
      <c r="H164" s="203"/>
      <c r="I164" s="206"/>
      <c r="J164" s="217">
        <f>BK164</f>
        <v>0</v>
      </c>
      <c r="K164" s="203"/>
      <c r="L164" s="208"/>
      <c r="M164" s="209"/>
      <c r="N164" s="210"/>
      <c r="O164" s="210"/>
      <c r="P164" s="211">
        <f>SUM(P165:P176)</f>
        <v>0</v>
      </c>
      <c r="Q164" s="210"/>
      <c r="R164" s="211">
        <f>SUM(R165:R176)</f>
        <v>0</v>
      </c>
      <c r="S164" s="210"/>
      <c r="T164" s="212">
        <f>SUM(T165:T176)</f>
        <v>0</v>
      </c>
      <c r="U164" s="12"/>
      <c r="V164" s="12"/>
      <c r="W164" s="12"/>
      <c r="X164" s="12"/>
      <c r="Y164" s="12"/>
      <c r="Z164" s="12"/>
      <c r="AA164" s="12"/>
      <c r="AB164" s="12"/>
      <c r="AC164" s="12"/>
      <c r="AD164" s="12"/>
      <c r="AE164" s="12"/>
      <c r="AR164" s="213" t="s">
        <v>97</v>
      </c>
      <c r="AT164" s="214" t="s">
        <v>72</v>
      </c>
      <c r="AU164" s="214" t="s">
        <v>80</v>
      </c>
      <c r="AY164" s="213" t="s">
        <v>145</v>
      </c>
      <c r="BK164" s="215">
        <f>SUM(BK165:BK176)</f>
        <v>0</v>
      </c>
    </row>
    <row r="165" s="2" customFormat="1" ht="33" customHeight="1">
      <c r="A165" s="38"/>
      <c r="B165" s="39"/>
      <c r="C165" s="218" t="s">
        <v>218</v>
      </c>
      <c r="D165" s="218" t="s">
        <v>148</v>
      </c>
      <c r="E165" s="219" t="s">
        <v>903</v>
      </c>
      <c r="F165" s="220" t="s">
        <v>904</v>
      </c>
      <c r="G165" s="221" t="s">
        <v>165</v>
      </c>
      <c r="H165" s="222">
        <v>1</v>
      </c>
      <c r="I165" s="223"/>
      <c r="J165" s="224">
        <f>ROUND(I165*H165,2)</f>
        <v>0</v>
      </c>
      <c r="K165" s="220" t="s">
        <v>152</v>
      </c>
      <c r="L165" s="44"/>
      <c r="M165" s="225" t="s">
        <v>1</v>
      </c>
      <c r="N165" s="226" t="s">
        <v>39</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193</v>
      </c>
      <c r="AT165" s="229" t="s">
        <v>148</v>
      </c>
      <c r="AU165" s="229" t="s">
        <v>97</v>
      </c>
      <c r="AY165" s="17" t="s">
        <v>145</v>
      </c>
      <c r="BE165" s="230">
        <f>IF(N165="základní",J165,0)</f>
        <v>0</v>
      </c>
      <c r="BF165" s="230">
        <f>IF(N165="snížená",J165,0)</f>
        <v>0</v>
      </c>
      <c r="BG165" s="230">
        <f>IF(N165="zákl. přenesená",J165,0)</f>
        <v>0</v>
      </c>
      <c r="BH165" s="230">
        <f>IF(N165="sníž. přenesená",J165,0)</f>
        <v>0</v>
      </c>
      <c r="BI165" s="230">
        <f>IF(N165="nulová",J165,0)</f>
        <v>0</v>
      </c>
      <c r="BJ165" s="17" t="s">
        <v>97</v>
      </c>
      <c r="BK165" s="230">
        <f>ROUND(I165*H165,2)</f>
        <v>0</v>
      </c>
      <c r="BL165" s="17" t="s">
        <v>193</v>
      </c>
      <c r="BM165" s="229" t="s">
        <v>281</v>
      </c>
    </row>
    <row r="166" s="2" customFormat="1" ht="37.8" customHeight="1">
      <c r="A166" s="38"/>
      <c r="B166" s="39"/>
      <c r="C166" s="218" t="s">
        <v>282</v>
      </c>
      <c r="D166" s="218" t="s">
        <v>148</v>
      </c>
      <c r="E166" s="219" t="s">
        <v>905</v>
      </c>
      <c r="F166" s="220" t="s">
        <v>906</v>
      </c>
      <c r="G166" s="221" t="s">
        <v>165</v>
      </c>
      <c r="H166" s="222">
        <v>4</v>
      </c>
      <c r="I166" s="223"/>
      <c r="J166" s="224">
        <f>ROUND(I166*H166,2)</f>
        <v>0</v>
      </c>
      <c r="K166" s="220" t="s">
        <v>152</v>
      </c>
      <c r="L166" s="44"/>
      <c r="M166" s="225" t="s">
        <v>1</v>
      </c>
      <c r="N166" s="226" t="s">
        <v>39</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193</v>
      </c>
      <c r="AT166" s="229" t="s">
        <v>148</v>
      </c>
      <c r="AU166" s="229" t="s">
        <v>97</v>
      </c>
      <c r="AY166" s="17" t="s">
        <v>145</v>
      </c>
      <c r="BE166" s="230">
        <f>IF(N166="základní",J166,0)</f>
        <v>0</v>
      </c>
      <c r="BF166" s="230">
        <f>IF(N166="snížená",J166,0)</f>
        <v>0</v>
      </c>
      <c r="BG166" s="230">
        <f>IF(N166="zákl. přenesená",J166,0)</f>
        <v>0</v>
      </c>
      <c r="BH166" s="230">
        <f>IF(N166="sníž. přenesená",J166,0)</f>
        <v>0</v>
      </c>
      <c r="BI166" s="230">
        <f>IF(N166="nulová",J166,0)</f>
        <v>0</v>
      </c>
      <c r="BJ166" s="17" t="s">
        <v>97</v>
      </c>
      <c r="BK166" s="230">
        <f>ROUND(I166*H166,2)</f>
        <v>0</v>
      </c>
      <c r="BL166" s="17" t="s">
        <v>193</v>
      </c>
      <c r="BM166" s="229" t="s">
        <v>285</v>
      </c>
    </row>
    <row r="167" s="2" customFormat="1" ht="33" customHeight="1">
      <c r="A167" s="38"/>
      <c r="B167" s="39"/>
      <c r="C167" s="218" t="s">
        <v>224</v>
      </c>
      <c r="D167" s="218" t="s">
        <v>148</v>
      </c>
      <c r="E167" s="219" t="s">
        <v>907</v>
      </c>
      <c r="F167" s="220" t="s">
        <v>908</v>
      </c>
      <c r="G167" s="221" t="s">
        <v>165</v>
      </c>
      <c r="H167" s="222">
        <v>2</v>
      </c>
      <c r="I167" s="223"/>
      <c r="J167" s="224">
        <f>ROUND(I167*H167,2)</f>
        <v>0</v>
      </c>
      <c r="K167" s="220" t="s">
        <v>152</v>
      </c>
      <c r="L167" s="44"/>
      <c r="M167" s="225" t="s">
        <v>1</v>
      </c>
      <c r="N167" s="226" t="s">
        <v>39</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193</v>
      </c>
      <c r="AT167" s="229" t="s">
        <v>148</v>
      </c>
      <c r="AU167" s="229" t="s">
        <v>97</v>
      </c>
      <c r="AY167" s="17" t="s">
        <v>145</v>
      </c>
      <c r="BE167" s="230">
        <f>IF(N167="základní",J167,0)</f>
        <v>0</v>
      </c>
      <c r="BF167" s="230">
        <f>IF(N167="snížená",J167,0)</f>
        <v>0</v>
      </c>
      <c r="BG167" s="230">
        <f>IF(N167="zákl. přenesená",J167,0)</f>
        <v>0</v>
      </c>
      <c r="BH167" s="230">
        <f>IF(N167="sníž. přenesená",J167,0)</f>
        <v>0</v>
      </c>
      <c r="BI167" s="230">
        <f>IF(N167="nulová",J167,0)</f>
        <v>0</v>
      </c>
      <c r="BJ167" s="17" t="s">
        <v>97</v>
      </c>
      <c r="BK167" s="230">
        <f>ROUND(I167*H167,2)</f>
        <v>0</v>
      </c>
      <c r="BL167" s="17" t="s">
        <v>193</v>
      </c>
      <c r="BM167" s="229" t="s">
        <v>288</v>
      </c>
    </row>
    <row r="168" s="2" customFormat="1" ht="16.5" customHeight="1">
      <c r="A168" s="38"/>
      <c r="B168" s="39"/>
      <c r="C168" s="218" t="s">
        <v>289</v>
      </c>
      <c r="D168" s="218" t="s">
        <v>148</v>
      </c>
      <c r="E168" s="219" t="s">
        <v>909</v>
      </c>
      <c r="F168" s="220" t="s">
        <v>910</v>
      </c>
      <c r="G168" s="221" t="s">
        <v>165</v>
      </c>
      <c r="H168" s="222">
        <v>2</v>
      </c>
      <c r="I168" s="223"/>
      <c r="J168" s="224">
        <f>ROUND(I168*H168,2)</f>
        <v>0</v>
      </c>
      <c r="K168" s="220" t="s">
        <v>1</v>
      </c>
      <c r="L168" s="44"/>
      <c r="M168" s="225" t="s">
        <v>1</v>
      </c>
      <c r="N168" s="226" t="s">
        <v>39</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193</v>
      </c>
      <c r="AT168" s="229" t="s">
        <v>148</v>
      </c>
      <c r="AU168" s="229" t="s">
        <v>97</v>
      </c>
      <c r="AY168" s="17" t="s">
        <v>145</v>
      </c>
      <c r="BE168" s="230">
        <f>IF(N168="základní",J168,0)</f>
        <v>0</v>
      </c>
      <c r="BF168" s="230">
        <f>IF(N168="snížená",J168,0)</f>
        <v>0</v>
      </c>
      <c r="BG168" s="230">
        <f>IF(N168="zákl. přenesená",J168,0)</f>
        <v>0</v>
      </c>
      <c r="BH168" s="230">
        <f>IF(N168="sníž. přenesená",J168,0)</f>
        <v>0</v>
      </c>
      <c r="BI168" s="230">
        <f>IF(N168="nulová",J168,0)</f>
        <v>0</v>
      </c>
      <c r="BJ168" s="17" t="s">
        <v>97</v>
      </c>
      <c r="BK168" s="230">
        <f>ROUND(I168*H168,2)</f>
        <v>0</v>
      </c>
      <c r="BL168" s="17" t="s">
        <v>193</v>
      </c>
      <c r="BM168" s="229" t="s">
        <v>292</v>
      </c>
    </row>
    <row r="169" s="2" customFormat="1" ht="33" customHeight="1">
      <c r="A169" s="38"/>
      <c r="B169" s="39"/>
      <c r="C169" s="218" t="s">
        <v>234</v>
      </c>
      <c r="D169" s="218" t="s">
        <v>148</v>
      </c>
      <c r="E169" s="219" t="s">
        <v>907</v>
      </c>
      <c r="F169" s="220" t="s">
        <v>908</v>
      </c>
      <c r="G169" s="221" t="s">
        <v>165</v>
      </c>
      <c r="H169" s="222">
        <v>6</v>
      </c>
      <c r="I169" s="223"/>
      <c r="J169" s="224">
        <f>ROUND(I169*H169,2)</f>
        <v>0</v>
      </c>
      <c r="K169" s="220" t="s">
        <v>152</v>
      </c>
      <c r="L169" s="44"/>
      <c r="M169" s="225" t="s">
        <v>1</v>
      </c>
      <c r="N169" s="226" t="s">
        <v>39</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193</v>
      </c>
      <c r="AT169" s="229" t="s">
        <v>148</v>
      </c>
      <c r="AU169" s="229" t="s">
        <v>97</v>
      </c>
      <c r="AY169" s="17" t="s">
        <v>145</v>
      </c>
      <c r="BE169" s="230">
        <f>IF(N169="základní",J169,0)</f>
        <v>0</v>
      </c>
      <c r="BF169" s="230">
        <f>IF(N169="snížená",J169,0)</f>
        <v>0</v>
      </c>
      <c r="BG169" s="230">
        <f>IF(N169="zákl. přenesená",J169,0)</f>
        <v>0</v>
      </c>
      <c r="BH169" s="230">
        <f>IF(N169="sníž. přenesená",J169,0)</f>
        <v>0</v>
      </c>
      <c r="BI169" s="230">
        <f>IF(N169="nulová",J169,0)</f>
        <v>0</v>
      </c>
      <c r="BJ169" s="17" t="s">
        <v>97</v>
      </c>
      <c r="BK169" s="230">
        <f>ROUND(I169*H169,2)</f>
        <v>0</v>
      </c>
      <c r="BL169" s="17" t="s">
        <v>193</v>
      </c>
      <c r="BM169" s="229" t="s">
        <v>295</v>
      </c>
    </row>
    <row r="170" s="2" customFormat="1" ht="21.75" customHeight="1">
      <c r="A170" s="38"/>
      <c r="B170" s="39"/>
      <c r="C170" s="218" t="s">
        <v>298</v>
      </c>
      <c r="D170" s="218" t="s">
        <v>148</v>
      </c>
      <c r="E170" s="219" t="s">
        <v>911</v>
      </c>
      <c r="F170" s="220" t="s">
        <v>912</v>
      </c>
      <c r="G170" s="221" t="s">
        <v>165</v>
      </c>
      <c r="H170" s="222">
        <v>12</v>
      </c>
      <c r="I170" s="223"/>
      <c r="J170" s="224">
        <f>ROUND(I170*H170,2)</f>
        <v>0</v>
      </c>
      <c r="K170" s="220" t="s">
        <v>152</v>
      </c>
      <c r="L170" s="44"/>
      <c r="M170" s="225" t="s">
        <v>1</v>
      </c>
      <c r="N170" s="226" t="s">
        <v>39</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193</v>
      </c>
      <c r="AT170" s="229" t="s">
        <v>148</v>
      </c>
      <c r="AU170" s="229" t="s">
        <v>97</v>
      </c>
      <c r="AY170" s="17" t="s">
        <v>145</v>
      </c>
      <c r="BE170" s="230">
        <f>IF(N170="základní",J170,0)</f>
        <v>0</v>
      </c>
      <c r="BF170" s="230">
        <f>IF(N170="snížená",J170,0)</f>
        <v>0</v>
      </c>
      <c r="BG170" s="230">
        <f>IF(N170="zákl. přenesená",J170,0)</f>
        <v>0</v>
      </c>
      <c r="BH170" s="230">
        <f>IF(N170="sníž. přenesená",J170,0)</f>
        <v>0</v>
      </c>
      <c r="BI170" s="230">
        <f>IF(N170="nulová",J170,0)</f>
        <v>0</v>
      </c>
      <c r="BJ170" s="17" t="s">
        <v>97</v>
      </c>
      <c r="BK170" s="230">
        <f>ROUND(I170*H170,2)</f>
        <v>0</v>
      </c>
      <c r="BL170" s="17" t="s">
        <v>193</v>
      </c>
      <c r="BM170" s="229" t="s">
        <v>301</v>
      </c>
    </row>
    <row r="171" s="2" customFormat="1" ht="24.15" customHeight="1">
      <c r="A171" s="38"/>
      <c r="B171" s="39"/>
      <c r="C171" s="218" t="s">
        <v>239</v>
      </c>
      <c r="D171" s="218" t="s">
        <v>148</v>
      </c>
      <c r="E171" s="219" t="s">
        <v>913</v>
      </c>
      <c r="F171" s="220" t="s">
        <v>914</v>
      </c>
      <c r="G171" s="221" t="s">
        <v>165</v>
      </c>
      <c r="H171" s="222">
        <v>8</v>
      </c>
      <c r="I171" s="223"/>
      <c r="J171" s="224">
        <f>ROUND(I171*H171,2)</f>
        <v>0</v>
      </c>
      <c r="K171" s="220" t="s">
        <v>152</v>
      </c>
      <c r="L171" s="44"/>
      <c r="M171" s="225" t="s">
        <v>1</v>
      </c>
      <c r="N171" s="226" t="s">
        <v>39</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193</v>
      </c>
      <c r="AT171" s="229" t="s">
        <v>148</v>
      </c>
      <c r="AU171" s="229" t="s">
        <v>97</v>
      </c>
      <c r="AY171" s="17" t="s">
        <v>145</v>
      </c>
      <c r="BE171" s="230">
        <f>IF(N171="základní",J171,0)</f>
        <v>0</v>
      </c>
      <c r="BF171" s="230">
        <f>IF(N171="snížená",J171,0)</f>
        <v>0</v>
      </c>
      <c r="BG171" s="230">
        <f>IF(N171="zákl. přenesená",J171,0)</f>
        <v>0</v>
      </c>
      <c r="BH171" s="230">
        <f>IF(N171="sníž. přenesená",J171,0)</f>
        <v>0</v>
      </c>
      <c r="BI171" s="230">
        <f>IF(N171="nulová",J171,0)</f>
        <v>0</v>
      </c>
      <c r="BJ171" s="17" t="s">
        <v>97</v>
      </c>
      <c r="BK171" s="230">
        <f>ROUND(I171*H171,2)</f>
        <v>0</v>
      </c>
      <c r="BL171" s="17" t="s">
        <v>193</v>
      </c>
      <c r="BM171" s="229" t="s">
        <v>178</v>
      </c>
    </row>
    <row r="172" s="2" customFormat="1" ht="24.15" customHeight="1">
      <c r="A172" s="38"/>
      <c r="B172" s="39"/>
      <c r="C172" s="218" t="s">
        <v>305</v>
      </c>
      <c r="D172" s="218" t="s">
        <v>148</v>
      </c>
      <c r="E172" s="219" t="s">
        <v>915</v>
      </c>
      <c r="F172" s="220" t="s">
        <v>916</v>
      </c>
      <c r="G172" s="221" t="s">
        <v>165</v>
      </c>
      <c r="H172" s="222">
        <v>1</v>
      </c>
      <c r="I172" s="223"/>
      <c r="J172" s="224">
        <f>ROUND(I172*H172,2)</f>
        <v>0</v>
      </c>
      <c r="K172" s="220" t="s">
        <v>1</v>
      </c>
      <c r="L172" s="44"/>
      <c r="M172" s="225" t="s">
        <v>1</v>
      </c>
      <c r="N172" s="226" t="s">
        <v>39</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193</v>
      </c>
      <c r="AT172" s="229" t="s">
        <v>148</v>
      </c>
      <c r="AU172" s="229" t="s">
        <v>97</v>
      </c>
      <c r="AY172" s="17" t="s">
        <v>145</v>
      </c>
      <c r="BE172" s="230">
        <f>IF(N172="základní",J172,0)</f>
        <v>0</v>
      </c>
      <c r="BF172" s="230">
        <f>IF(N172="snížená",J172,0)</f>
        <v>0</v>
      </c>
      <c r="BG172" s="230">
        <f>IF(N172="zákl. přenesená",J172,0)</f>
        <v>0</v>
      </c>
      <c r="BH172" s="230">
        <f>IF(N172="sníž. přenesená",J172,0)</f>
        <v>0</v>
      </c>
      <c r="BI172" s="230">
        <f>IF(N172="nulová",J172,0)</f>
        <v>0</v>
      </c>
      <c r="BJ172" s="17" t="s">
        <v>97</v>
      </c>
      <c r="BK172" s="230">
        <f>ROUND(I172*H172,2)</f>
        <v>0</v>
      </c>
      <c r="BL172" s="17" t="s">
        <v>193</v>
      </c>
      <c r="BM172" s="229" t="s">
        <v>306</v>
      </c>
    </row>
    <row r="173" s="2" customFormat="1" ht="24.15" customHeight="1">
      <c r="A173" s="38"/>
      <c r="B173" s="39"/>
      <c r="C173" s="218" t="s">
        <v>247</v>
      </c>
      <c r="D173" s="218" t="s">
        <v>148</v>
      </c>
      <c r="E173" s="219" t="s">
        <v>917</v>
      </c>
      <c r="F173" s="220" t="s">
        <v>918</v>
      </c>
      <c r="G173" s="221" t="s">
        <v>165</v>
      </c>
      <c r="H173" s="222">
        <v>3</v>
      </c>
      <c r="I173" s="223"/>
      <c r="J173" s="224">
        <f>ROUND(I173*H173,2)</f>
        <v>0</v>
      </c>
      <c r="K173" s="220" t="s">
        <v>152</v>
      </c>
      <c r="L173" s="44"/>
      <c r="M173" s="225" t="s">
        <v>1</v>
      </c>
      <c r="N173" s="226" t="s">
        <v>39</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193</v>
      </c>
      <c r="AT173" s="229" t="s">
        <v>148</v>
      </c>
      <c r="AU173" s="229" t="s">
        <v>97</v>
      </c>
      <c r="AY173" s="17" t="s">
        <v>145</v>
      </c>
      <c r="BE173" s="230">
        <f>IF(N173="základní",J173,0)</f>
        <v>0</v>
      </c>
      <c r="BF173" s="230">
        <f>IF(N173="snížená",J173,0)</f>
        <v>0</v>
      </c>
      <c r="BG173" s="230">
        <f>IF(N173="zákl. přenesená",J173,0)</f>
        <v>0</v>
      </c>
      <c r="BH173" s="230">
        <f>IF(N173="sníž. přenesená",J173,0)</f>
        <v>0</v>
      </c>
      <c r="BI173" s="230">
        <f>IF(N173="nulová",J173,0)</f>
        <v>0</v>
      </c>
      <c r="BJ173" s="17" t="s">
        <v>97</v>
      </c>
      <c r="BK173" s="230">
        <f>ROUND(I173*H173,2)</f>
        <v>0</v>
      </c>
      <c r="BL173" s="17" t="s">
        <v>193</v>
      </c>
      <c r="BM173" s="229" t="s">
        <v>310</v>
      </c>
    </row>
    <row r="174" s="2" customFormat="1" ht="24.15" customHeight="1">
      <c r="A174" s="38"/>
      <c r="B174" s="39"/>
      <c r="C174" s="218" t="s">
        <v>311</v>
      </c>
      <c r="D174" s="218" t="s">
        <v>148</v>
      </c>
      <c r="E174" s="219" t="s">
        <v>919</v>
      </c>
      <c r="F174" s="220" t="s">
        <v>920</v>
      </c>
      <c r="G174" s="221" t="s">
        <v>165</v>
      </c>
      <c r="H174" s="222">
        <v>2</v>
      </c>
      <c r="I174" s="223"/>
      <c r="J174" s="224">
        <f>ROUND(I174*H174,2)</f>
        <v>0</v>
      </c>
      <c r="K174" s="220" t="s">
        <v>152</v>
      </c>
      <c r="L174" s="44"/>
      <c r="M174" s="225" t="s">
        <v>1</v>
      </c>
      <c r="N174" s="226" t="s">
        <v>39</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193</v>
      </c>
      <c r="AT174" s="229" t="s">
        <v>148</v>
      </c>
      <c r="AU174" s="229" t="s">
        <v>97</v>
      </c>
      <c r="AY174" s="17" t="s">
        <v>145</v>
      </c>
      <c r="BE174" s="230">
        <f>IF(N174="základní",J174,0)</f>
        <v>0</v>
      </c>
      <c r="BF174" s="230">
        <f>IF(N174="snížená",J174,0)</f>
        <v>0</v>
      </c>
      <c r="BG174" s="230">
        <f>IF(N174="zákl. přenesená",J174,0)</f>
        <v>0</v>
      </c>
      <c r="BH174" s="230">
        <f>IF(N174="sníž. přenesená",J174,0)</f>
        <v>0</v>
      </c>
      <c r="BI174" s="230">
        <f>IF(N174="nulová",J174,0)</f>
        <v>0</v>
      </c>
      <c r="BJ174" s="17" t="s">
        <v>97</v>
      </c>
      <c r="BK174" s="230">
        <f>ROUND(I174*H174,2)</f>
        <v>0</v>
      </c>
      <c r="BL174" s="17" t="s">
        <v>193</v>
      </c>
      <c r="BM174" s="229" t="s">
        <v>314</v>
      </c>
    </row>
    <row r="175" s="2" customFormat="1" ht="24.15" customHeight="1">
      <c r="A175" s="38"/>
      <c r="B175" s="39"/>
      <c r="C175" s="218" t="s">
        <v>252</v>
      </c>
      <c r="D175" s="218" t="s">
        <v>148</v>
      </c>
      <c r="E175" s="219" t="s">
        <v>921</v>
      </c>
      <c r="F175" s="220" t="s">
        <v>922</v>
      </c>
      <c r="G175" s="221" t="s">
        <v>165</v>
      </c>
      <c r="H175" s="222">
        <v>2</v>
      </c>
      <c r="I175" s="223"/>
      <c r="J175" s="224">
        <f>ROUND(I175*H175,2)</f>
        <v>0</v>
      </c>
      <c r="K175" s="220" t="s">
        <v>152</v>
      </c>
      <c r="L175" s="44"/>
      <c r="M175" s="225" t="s">
        <v>1</v>
      </c>
      <c r="N175" s="226" t="s">
        <v>39</v>
      </c>
      <c r="O175" s="91"/>
      <c r="P175" s="227">
        <f>O175*H175</f>
        <v>0</v>
      </c>
      <c r="Q175" s="227">
        <v>0</v>
      </c>
      <c r="R175" s="227">
        <f>Q175*H175</f>
        <v>0</v>
      </c>
      <c r="S175" s="227">
        <v>0</v>
      </c>
      <c r="T175" s="228">
        <f>S175*H175</f>
        <v>0</v>
      </c>
      <c r="U175" s="38"/>
      <c r="V175" s="38"/>
      <c r="W175" s="38"/>
      <c r="X175" s="38"/>
      <c r="Y175" s="38"/>
      <c r="Z175" s="38"/>
      <c r="AA175" s="38"/>
      <c r="AB175" s="38"/>
      <c r="AC175" s="38"/>
      <c r="AD175" s="38"/>
      <c r="AE175" s="38"/>
      <c r="AR175" s="229" t="s">
        <v>193</v>
      </c>
      <c r="AT175" s="229" t="s">
        <v>148</v>
      </c>
      <c r="AU175" s="229" t="s">
        <v>97</v>
      </c>
      <c r="AY175" s="17" t="s">
        <v>145</v>
      </c>
      <c r="BE175" s="230">
        <f>IF(N175="základní",J175,0)</f>
        <v>0</v>
      </c>
      <c r="BF175" s="230">
        <f>IF(N175="snížená",J175,0)</f>
        <v>0</v>
      </c>
      <c r="BG175" s="230">
        <f>IF(N175="zákl. přenesená",J175,0)</f>
        <v>0</v>
      </c>
      <c r="BH175" s="230">
        <f>IF(N175="sníž. přenesená",J175,0)</f>
        <v>0</v>
      </c>
      <c r="BI175" s="230">
        <f>IF(N175="nulová",J175,0)</f>
        <v>0</v>
      </c>
      <c r="BJ175" s="17" t="s">
        <v>97</v>
      </c>
      <c r="BK175" s="230">
        <f>ROUND(I175*H175,2)</f>
        <v>0</v>
      </c>
      <c r="BL175" s="17" t="s">
        <v>193</v>
      </c>
      <c r="BM175" s="229" t="s">
        <v>318</v>
      </c>
    </row>
    <row r="176" s="2" customFormat="1" ht="55.5" customHeight="1">
      <c r="A176" s="38"/>
      <c r="B176" s="39"/>
      <c r="C176" s="218" t="s">
        <v>319</v>
      </c>
      <c r="D176" s="218" t="s">
        <v>148</v>
      </c>
      <c r="E176" s="219" t="s">
        <v>923</v>
      </c>
      <c r="F176" s="220" t="s">
        <v>924</v>
      </c>
      <c r="G176" s="221" t="s">
        <v>233</v>
      </c>
      <c r="H176" s="222">
        <v>0.012999999999999999</v>
      </c>
      <c r="I176" s="223"/>
      <c r="J176" s="224">
        <f>ROUND(I176*H176,2)</f>
        <v>0</v>
      </c>
      <c r="K176" s="220" t="s">
        <v>152</v>
      </c>
      <c r="L176" s="44"/>
      <c r="M176" s="225" t="s">
        <v>1</v>
      </c>
      <c r="N176" s="226" t="s">
        <v>39</v>
      </c>
      <c r="O176" s="91"/>
      <c r="P176" s="227">
        <f>O176*H176</f>
        <v>0</v>
      </c>
      <c r="Q176" s="227">
        <v>0</v>
      </c>
      <c r="R176" s="227">
        <f>Q176*H176</f>
        <v>0</v>
      </c>
      <c r="S176" s="227">
        <v>0</v>
      </c>
      <c r="T176" s="228">
        <f>S176*H176</f>
        <v>0</v>
      </c>
      <c r="U176" s="38"/>
      <c r="V176" s="38"/>
      <c r="W176" s="38"/>
      <c r="X176" s="38"/>
      <c r="Y176" s="38"/>
      <c r="Z176" s="38"/>
      <c r="AA176" s="38"/>
      <c r="AB176" s="38"/>
      <c r="AC176" s="38"/>
      <c r="AD176" s="38"/>
      <c r="AE176" s="38"/>
      <c r="AR176" s="229" t="s">
        <v>193</v>
      </c>
      <c r="AT176" s="229" t="s">
        <v>148</v>
      </c>
      <c r="AU176" s="229" t="s">
        <v>97</v>
      </c>
      <c r="AY176" s="17" t="s">
        <v>145</v>
      </c>
      <c r="BE176" s="230">
        <f>IF(N176="základní",J176,0)</f>
        <v>0</v>
      </c>
      <c r="BF176" s="230">
        <f>IF(N176="snížená",J176,0)</f>
        <v>0</v>
      </c>
      <c r="BG176" s="230">
        <f>IF(N176="zákl. přenesená",J176,0)</f>
        <v>0</v>
      </c>
      <c r="BH176" s="230">
        <f>IF(N176="sníž. přenesená",J176,0)</f>
        <v>0</v>
      </c>
      <c r="BI176" s="230">
        <f>IF(N176="nulová",J176,0)</f>
        <v>0</v>
      </c>
      <c r="BJ176" s="17" t="s">
        <v>97</v>
      </c>
      <c r="BK176" s="230">
        <f>ROUND(I176*H176,2)</f>
        <v>0</v>
      </c>
      <c r="BL176" s="17" t="s">
        <v>193</v>
      </c>
      <c r="BM176" s="229" t="s">
        <v>322</v>
      </c>
    </row>
    <row r="177" s="12" customFormat="1" ht="25.92" customHeight="1">
      <c r="A177" s="12"/>
      <c r="B177" s="202"/>
      <c r="C177" s="203"/>
      <c r="D177" s="204" t="s">
        <v>72</v>
      </c>
      <c r="E177" s="205" t="s">
        <v>833</v>
      </c>
      <c r="F177" s="205" t="s">
        <v>834</v>
      </c>
      <c r="G177" s="203"/>
      <c r="H177" s="203"/>
      <c r="I177" s="206"/>
      <c r="J177" s="207">
        <f>BK177</f>
        <v>0</v>
      </c>
      <c r="K177" s="203"/>
      <c r="L177" s="208"/>
      <c r="M177" s="209"/>
      <c r="N177" s="210"/>
      <c r="O177" s="210"/>
      <c r="P177" s="211">
        <f>SUM(P178:P179)</f>
        <v>0</v>
      </c>
      <c r="Q177" s="210"/>
      <c r="R177" s="211">
        <f>SUM(R178:R179)</f>
        <v>0</v>
      </c>
      <c r="S177" s="210"/>
      <c r="T177" s="212">
        <f>SUM(T178:T179)</f>
        <v>0</v>
      </c>
      <c r="U177" s="12"/>
      <c r="V177" s="12"/>
      <c r="W177" s="12"/>
      <c r="X177" s="12"/>
      <c r="Y177" s="12"/>
      <c r="Z177" s="12"/>
      <c r="AA177" s="12"/>
      <c r="AB177" s="12"/>
      <c r="AC177" s="12"/>
      <c r="AD177" s="12"/>
      <c r="AE177" s="12"/>
      <c r="AR177" s="213" t="s">
        <v>153</v>
      </c>
      <c r="AT177" s="214" t="s">
        <v>72</v>
      </c>
      <c r="AU177" s="214" t="s">
        <v>73</v>
      </c>
      <c r="AY177" s="213" t="s">
        <v>145</v>
      </c>
      <c r="BK177" s="215">
        <f>SUM(BK178:BK179)</f>
        <v>0</v>
      </c>
    </row>
    <row r="178" s="2" customFormat="1" ht="37.8" customHeight="1">
      <c r="A178" s="38"/>
      <c r="B178" s="39"/>
      <c r="C178" s="218" t="s">
        <v>257</v>
      </c>
      <c r="D178" s="218" t="s">
        <v>148</v>
      </c>
      <c r="E178" s="219" t="s">
        <v>925</v>
      </c>
      <c r="F178" s="220" t="s">
        <v>926</v>
      </c>
      <c r="G178" s="221" t="s">
        <v>837</v>
      </c>
      <c r="H178" s="222">
        <v>16</v>
      </c>
      <c r="I178" s="223"/>
      <c r="J178" s="224">
        <f>ROUND(I178*H178,2)</f>
        <v>0</v>
      </c>
      <c r="K178" s="220" t="s">
        <v>152</v>
      </c>
      <c r="L178" s="44"/>
      <c r="M178" s="225" t="s">
        <v>1</v>
      </c>
      <c r="N178" s="226" t="s">
        <v>39</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838</v>
      </c>
      <c r="AT178" s="229" t="s">
        <v>148</v>
      </c>
      <c r="AU178" s="229" t="s">
        <v>80</v>
      </c>
      <c r="AY178" s="17" t="s">
        <v>145</v>
      </c>
      <c r="BE178" s="230">
        <f>IF(N178="základní",J178,0)</f>
        <v>0</v>
      </c>
      <c r="BF178" s="230">
        <f>IF(N178="snížená",J178,0)</f>
        <v>0</v>
      </c>
      <c r="BG178" s="230">
        <f>IF(N178="zákl. přenesená",J178,0)</f>
        <v>0</v>
      </c>
      <c r="BH178" s="230">
        <f>IF(N178="sníž. přenesená",J178,0)</f>
        <v>0</v>
      </c>
      <c r="BI178" s="230">
        <f>IF(N178="nulová",J178,0)</f>
        <v>0</v>
      </c>
      <c r="BJ178" s="17" t="s">
        <v>97</v>
      </c>
      <c r="BK178" s="230">
        <f>ROUND(I178*H178,2)</f>
        <v>0</v>
      </c>
      <c r="BL178" s="17" t="s">
        <v>838</v>
      </c>
      <c r="BM178" s="229" t="s">
        <v>323</v>
      </c>
    </row>
    <row r="179" s="2" customFormat="1" ht="24.15" customHeight="1">
      <c r="A179" s="38"/>
      <c r="B179" s="39"/>
      <c r="C179" s="218" t="s">
        <v>324</v>
      </c>
      <c r="D179" s="218" t="s">
        <v>148</v>
      </c>
      <c r="E179" s="219" t="s">
        <v>927</v>
      </c>
      <c r="F179" s="220" t="s">
        <v>928</v>
      </c>
      <c r="G179" s="221" t="s">
        <v>837</v>
      </c>
      <c r="H179" s="222">
        <v>24</v>
      </c>
      <c r="I179" s="223"/>
      <c r="J179" s="224">
        <f>ROUND(I179*H179,2)</f>
        <v>0</v>
      </c>
      <c r="K179" s="220" t="s">
        <v>152</v>
      </c>
      <c r="L179" s="44"/>
      <c r="M179" s="274" t="s">
        <v>1</v>
      </c>
      <c r="N179" s="275" t="s">
        <v>39</v>
      </c>
      <c r="O179" s="276"/>
      <c r="P179" s="277">
        <f>O179*H179</f>
        <v>0</v>
      </c>
      <c r="Q179" s="277">
        <v>0</v>
      </c>
      <c r="R179" s="277">
        <f>Q179*H179</f>
        <v>0</v>
      </c>
      <c r="S179" s="277">
        <v>0</v>
      </c>
      <c r="T179" s="278">
        <f>S179*H179</f>
        <v>0</v>
      </c>
      <c r="U179" s="38"/>
      <c r="V179" s="38"/>
      <c r="W179" s="38"/>
      <c r="X179" s="38"/>
      <c r="Y179" s="38"/>
      <c r="Z179" s="38"/>
      <c r="AA179" s="38"/>
      <c r="AB179" s="38"/>
      <c r="AC179" s="38"/>
      <c r="AD179" s="38"/>
      <c r="AE179" s="38"/>
      <c r="AR179" s="229" t="s">
        <v>838</v>
      </c>
      <c r="AT179" s="229" t="s">
        <v>148</v>
      </c>
      <c r="AU179" s="229" t="s">
        <v>80</v>
      </c>
      <c r="AY179" s="17" t="s">
        <v>145</v>
      </c>
      <c r="BE179" s="230">
        <f>IF(N179="základní",J179,0)</f>
        <v>0</v>
      </c>
      <c r="BF179" s="230">
        <f>IF(N179="snížená",J179,0)</f>
        <v>0</v>
      </c>
      <c r="BG179" s="230">
        <f>IF(N179="zákl. přenesená",J179,0)</f>
        <v>0</v>
      </c>
      <c r="BH179" s="230">
        <f>IF(N179="sníž. přenesená",J179,0)</f>
        <v>0</v>
      </c>
      <c r="BI179" s="230">
        <f>IF(N179="nulová",J179,0)</f>
        <v>0</v>
      </c>
      <c r="BJ179" s="17" t="s">
        <v>97</v>
      </c>
      <c r="BK179" s="230">
        <f>ROUND(I179*H179,2)</f>
        <v>0</v>
      </c>
      <c r="BL179" s="17" t="s">
        <v>838</v>
      </c>
      <c r="BM179" s="229" t="s">
        <v>327</v>
      </c>
    </row>
    <row r="180" s="2" customFormat="1" ht="6.96" customHeight="1">
      <c r="A180" s="38"/>
      <c r="B180" s="66"/>
      <c r="C180" s="67"/>
      <c r="D180" s="67"/>
      <c r="E180" s="67"/>
      <c r="F180" s="67"/>
      <c r="G180" s="67"/>
      <c r="H180" s="67"/>
      <c r="I180" s="67"/>
      <c r="J180" s="67"/>
      <c r="K180" s="67"/>
      <c r="L180" s="44"/>
      <c r="M180" s="38"/>
      <c r="O180" s="38"/>
      <c r="P180" s="38"/>
      <c r="Q180" s="38"/>
      <c r="R180" s="38"/>
      <c r="S180" s="38"/>
      <c r="T180" s="38"/>
      <c r="U180" s="38"/>
      <c r="V180" s="38"/>
      <c r="W180" s="38"/>
      <c r="X180" s="38"/>
      <c r="Y180" s="38"/>
      <c r="Z180" s="38"/>
      <c r="AA180" s="38"/>
      <c r="AB180" s="38"/>
      <c r="AC180" s="38"/>
      <c r="AD180" s="38"/>
      <c r="AE180" s="38"/>
    </row>
  </sheetData>
  <sheetProtection sheet="1" autoFilter="0" formatColumns="0" formatRows="0" objects="1" scenarios="1" spinCount="100000" saltValue="XS1vSsl1VmnJZ5q7pD6ta6sUoLO0yMyI1S2WgBWgo7GCLS7UtA1Cd96zgwighs1OSEI2PMgR/eO0Kw5cDvgoYQ==" hashValue="RQ0w2+Zse0goe5/H5p3Nnj5nC70eRbQ8XmX7zvsV5sVSGyYfKE8S1SFwBU0EBpKobIi26KRG4PNA+WmQz1a99g==" algorithmName="SHA-512" password="CC35"/>
  <autoFilter ref="C124:K179"/>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929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ROUND(J123,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ROUND((SUM(BE123:BE200)),  2)</f>
        <v>0</v>
      </c>
      <c r="G33" s="38"/>
      <c r="H33" s="38"/>
      <c r="I33" s="155">
        <v>0.20999999999999999</v>
      </c>
      <c r="J33" s="154">
        <f>ROUND(((SUM(BE123:BE200))*I33),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ROUND((SUM(BF123:BF200)),  2)</f>
        <v>0</v>
      </c>
      <c r="G34" s="38"/>
      <c r="H34" s="38"/>
      <c r="I34" s="155">
        <v>0.12</v>
      </c>
      <c r="J34" s="154">
        <f>ROUND(((SUM(BF123:BF200))*I34),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ROUND((SUM(BG123:BG200)),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ROUND((SUM(BH123:BH200)),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ROUND((SUM(BI123:BI200)),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04 - Elektroinstalace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J123</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121</v>
      </c>
      <c r="E97" s="182"/>
      <c r="F97" s="182"/>
      <c r="G97" s="182"/>
      <c r="H97" s="182"/>
      <c r="I97" s="182"/>
      <c r="J97" s="183">
        <f>J124</f>
        <v>0</v>
      </c>
      <c r="K97" s="180"/>
      <c r="L97" s="184"/>
      <c r="S97" s="9"/>
      <c r="T97" s="9"/>
      <c r="U97" s="9"/>
      <c r="V97" s="9"/>
      <c r="W97" s="9"/>
      <c r="X97" s="9"/>
      <c r="Y97" s="9"/>
      <c r="Z97" s="9"/>
      <c r="AA97" s="9"/>
      <c r="AB97" s="9"/>
      <c r="AC97" s="9"/>
      <c r="AD97" s="9"/>
      <c r="AE97" s="9"/>
    </row>
    <row r="98" s="10" customFormat="1" ht="19.92" customHeight="1">
      <c r="A98" s="10"/>
      <c r="B98" s="185"/>
      <c r="C98" s="186"/>
      <c r="D98" s="187" t="s">
        <v>930</v>
      </c>
      <c r="E98" s="188"/>
      <c r="F98" s="188"/>
      <c r="G98" s="188"/>
      <c r="H98" s="188"/>
      <c r="I98" s="188"/>
      <c r="J98" s="189">
        <f>J125</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931</v>
      </c>
      <c r="E99" s="188"/>
      <c r="F99" s="188"/>
      <c r="G99" s="188"/>
      <c r="H99" s="188"/>
      <c r="I99" s="188"/>
      <c r="J99" s="189">
        <f>J176</f>
        <v>0</v>
      </c>
      <c r="K99" s="186"/>
      <c r="L99" s="190"/>
      <c r="S99" s="10"/>
      <c r="T99" s="10"/>
      <c r="U99" s="10"/>
      <c r="V99" s="10"/>
      <c r="W99" s="10"/>
      <c r="X99" s="10"/>
      <c r="Y99" s="10"/>
      <c r="Z99" s="10"/>
      <c r="AA99" s="10"/>
      <c r="AB99" s="10"/>
      <c r="AC99" s="10"/>
      <c r="AD99" s="10"/>
      <c r="AE99" s="10"/>
    </row>
    <row r="100" s="9" customFormat="1" ht="24.96" customHeight="1">
      <c r="A100" s="9"/>
      <c r="B100" s="179"/>
      <c r="C100" s="180"/>
      <c r="D100" s="181" t="s">
        <v>932</v>
      </c>
      <c r="E100" s="182"/>
      <c r="F100" s="182"/>
      <c r="G100" s="182"/>
      <c r="H100" s="182"/>
      <c r="I100" s="182"/>
      <c r="J100" s="183">
        <f>J182</f>
        <v>0</v>
      </c>
      <c r="K100" s="180"/>
      <c r="L100" s="184"/>
      <c r="S100" s="9"/>
      <c r="T100" s="9"/>
      <c r="U100" s="9"/>
      <c r="V100" s="9"/>
      <c r="W100" s="9"/>
      <c r="X100" s="9"/>
      <c r="Y100" s="9"/>
      <c r="Z100" s="9"/>
      <c r="AA100" s="9"/>
      <c r="AB100" s="9"/>
      <c r="AC100" s="9"/>
      <c r="AD100" s="9"/>
      <c r="AE100" s="9"/>
    </row>
    <row r="101" s="10" customFormat="1" ht="19.92" customHeight="1">
      <c r="A101" s="10"/>
      <c r="B101" s="185"/>
      <c r="C101" s="186"/>
      <c r="D101" s="187" t="s">
        <v>933</v>
      </c>
      <c r="E101" s="188"/>
      <c r="F101" s="188"/>
      <c r="G101" s="188"/>
      <c r="H101" s="188"/>
      <c r="I101" s="188"/>
      <c r="J101" s="189">
        <f>J183</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934</v>
      </c>
      <c r="E102" s="188"/>
      <c r="F102" s="188"/>
      <c r="G102" s="188"/>
      <c r="H102" s="188"/>
      <c r="I102" s="188"/>
      <c r="J102" s="189">
        <f>J195</f>
        <v>0</v>
      </c>
      <c r="K102" s="186"/>
      <c r="L102" s="190"/>
      <c r="S102" s="10"/>
      <c r="T102" s="10"/>
      <c r="U102" s="10"/>
      <c r="V102" s="10"/>
      <c r="W102" s="10"/>
      <c r="X102" s="10"/>
      <c r="Y102" s="10"/>
      <c r="Z102" s="10"/>
      <c r="AA102" s="10"/>
      <c r="AB102" s="10"/>
      <c r="AC102" s="10"/>
      <c r="AD102" s="10"/>
      <c r="AE102" s="10"/>
    </row>
    <row r="103" s="9" customFormat="1" ht="24.96" customHeight="1">
      <c r="A103" s="9"/>
      <c r="B103" s="179"/>
      <c r="C103" s="180"/>
      <c r="D103" s="181" t="s">
        <v>669</v>
      </c>
      <c r="E103" s="182"/>
      <c r="F103" s="182"/>
      <c r="G103" s="182"/>
      <c r="H103" s="182"/>
      <c r="I103" s="182"/>
      <c r="J103" s="183">
        <f>J197</f>
        <v>0</v>
      </c>
      <c r="K103" s="180"/>
      <c r="L103" s="184"/>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130</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26.25" customHeight="1">
      <c r="A113" s="38"/>
      <c r="B113" s="39"/>
      <c r="C113" s="40"/>
      <c r="D113" s="40"/>
      <c r="E113" s="174" t="str">
        <f>E7</f>
        <v>LK 2024-024 - Opravy bytových jednotek OŘ Brno - Bílovice nad Svitavou</v>
      </c>
      <c r="F113" s="32"/>
      <c r="G113" s="32"/>
      <c r="H113" s="32"/>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105</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E9</f>
        <v>04 - Elektroinstalace</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F12</f>
        <v xml:space="preserve"> </v>
      </c>
      <c r="G117" s="40"/>
      <c r="H117" s="40"/>
      <c r="I117" s="32" t="s">
        <v>22</v>
      </c>
      <c r="J117" s="79" t="str">
        <f>IF(J12="","",J12)</f>
        <v>14. 3. 2024</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E15</f>
        <v xml:space="preserve"> </v>
      </c>
      <c r="G119" s="40"/>
      <c r="H119" s="40"/>
      <c r="I119" s="32" t="s">
        <v>29</v>
      </c>
      <c r="J119" s="36" t="str">
        <f>E21</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27</v>
      </c>
      <c r="D120" s="40"/>
      <c r="E120" s="40"/>
      <c r="F120" s="27" t="str">
        <f>IF(E18="","",E18)</f>
        <v>Vyplň údaj</v>
      </c>
      <c r="G120" s="40"/>
      <c r="H120" s="40"/>
      <c r="I120" s="32" t="s">
        <v>31</v>
      </c>
      <c r="J120" s="36" t="str">
        <f>E24</f>
        <v xml:space="preserve"> </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1"/>
      <c r="B122" s="192"/>
      <c r="C122" s="193" t="s">
        <v>131</v>
      </c>
      <c r="D122" s="194" t="s">
        <v>58</v>
      </c>
      <c r="E122" s="194" t="s">
        <v>54</v>
      </c>
      <c r="F122" s="194" t="s">
        <v>55</v>
      </c>
      <c r="G122" s="194" t="s">
        <v>132</v>
      </c>
      <c r="H122" s="194" t="s">
        <v>133</v>
      </c>
      <c r="I122" s="194" t="s">
        <v>134</v>
      </c>
      <c r="J122" s="194" t="s">
        <v>109</v>
      </c>
      <c r="K122" s="195" t="s">
        <v>135</v>
      </c>
      <c r="L122" s="196"/>
      <c r="M122" s="100" t="s">
        <v>1</v>
      </c>
      <c r="N122" s="101" t="s">
        <v>37</v>
      </c>
      <c r="O122" s="101" t="s">
        <v>136</v>
      </c>
      <c r="P122" s="101" t="s">
        <v>137</v>
      </c>
      <c r="Q122" s="101" t="s">
        <v>138</v>
      </c>
      <c r="R122" s="101" t="s">
        <v>139</v>
      </c>
      <c r="S122" s="101" t="s">
        <v>140</v>
      </c>
      <c r="T122" s="102" t="s">
        <v>141</v>
      </c>
      <c r="U122" s="191"/>
      <c r="V122" s="191"/>
      <c r="W122" s="191"/>
      <c r="X122" s="191"/>
      <c r="Y122" s="191"/>
      <c r="Z122" s="191"/>
      <c r="AA122" s="191"/>
      <c r="AB122" s="191"/>
      <c r="AC122" s="191"/>
      <c r="AD122" s="191"/>
      <c r="AE122" s="191"/>
    </row>
    <row r="123" s="2" customFormat="1" ht="22.8" customHeight="1">
      <c r="A123" s="38"/>
      <c r="B123" s="39"/>
      <c r="C123" s="107" t="s">
        <v>142</v>
      </c>
      <c r="D123" s="40"/>
      <c r="E123" s="40"/>
      <c r="F123" s="40"/>
      <c r="G123" s="40"/>
      <c r="H123" s="40"/>
      <c r="I123" s="40"/>
      <c r="J123" s="197">
        <f>BK123</f>
        <v>0</v>
      </c>
      <c r="K123" s="40"/>
      <c r="L123" s="44"/>
      <c r="M123" s="103"/>
      <c r="N123" s="198"/>
      <c r="O123" s="104"/>
      <c r="P123" s="199">
        <f>P124+P182+P197</f>
        <v>0</v>
      </c>
      <c r="Q123" s="104"/>
      <c r="R123" s="199">
        <f>R124+R182+R197</f>
        <v>0</v>
      </c>
      <c r="S123" s="104"/>
      <c r="T123" s="200">
        <f>T124+T182+T197</f>
        <v>0</v>
      </c>
      <c r="U123" s="38"/>
      <c r="V123" s="38"/>
      <c r="W123" s="38"/>
      <c r="X123" s="38"/>
      <c r="Y123" s="38"/>
      <c r="Z123" s="38"/>
      <c r="AA123" s="38"/>
      <c r="AB123" s="38"/>
      <c r="AC123" s="38"/>
      <c r="AD123" s="38"/>
      <c r="AE123" s="38"/>
      <c r="AT123" s="17" t="s">
        <v>72</v>
      </c>
      <c r="AU123" s="17" t="s">
        <v>111</v>
      </c>
      <c r="BK123" s="201">
        <f>BK124+BK182+BK197</f>
        <v>0</v>
      </c>
    </row>
    <row r="124" s="12" customFormat="1" ht="25.92" customHeight="1">
      <c r="A124" s="12"/>
      <c r="B124" s="202"/>
      <c r="C124" s="203"/>
      <c r="D124" s="204" t="s">
        <v>72</v>
      </c>
      <c r="E124" s="205" t="s">
        <v>240</v>
      </c>
      <c r="F124" s="205" t="s">
        <v>241</v>
      </c>
      <c r="G124" s="203"/>
      <c r="H124" s="203"/>
      <c r="I124" s="206"/>
      <c r="J124" s="207">
        <f>BK124</f>
        <v>0</v>
      </c>
      <c r="K124" s="203"/>
      <c r="L124" s="208"/>
      <c r="M124" s="209"/>
      <c r="N124" s="210"/>
      <c r="O124" s="210"/>
      <c r="P124" s="211">
        <f>P125+P176</f>
        <v>0</v>
      </c>
      <c r="Q124" s="210"/>
      <c r="R124" s="211">
        <f>R125+R176</f>
        <v>0</v>
      </c>
      <c r="S124" s="210"/>
      <c r="T124" s="212">
        <f>T125+T176</f>
        <v>0</v>
      </c>
      <c r="U124" s="12"/>
      <c r="V124" s="12"/>
      <c r="W124" s="12"/>
      <c r="X124" s="12"/>
      <c r="Y124" s="12"/>
      <c r="Z124" s="12"/>
      <c r="AA124" s="12"/>
      <c r="AB124" s="12"/>
      <c r="AC124" s="12"/>
      <c r="AD124" s="12"/>
      <c r="AE124" s="12"/>
      <c r="AR124" s="213" t="s">
        <v>97</v>
      </c>
      <c r="AT124" s="214" t="s">
        <v>72</v>
      </c>
      <c r="AU124" s="214" t="s">
        <v>73</v>
      </c>
      <c r="AY124" s="213" t="s">
        <v>145</v>
      </c>
      <c r="BK124" s="215">
        <f>BK125+BK176</f>
        <v>0</v>
      </c>
    </row>
    <row r="125" s="12" customFormat="1" ht="22.8" customHeight="1">
      <c r="A125" s="12"/>
      <c r="B125" s="202"/>
      <c r="C125" s="203"/>
      <c r="D125" s="204" t="s">
        <v>72</v>
      </c>
      <c r="E125" s="216" t="s">
        <v>935</v>
      </c>
      <c r="F125" s="216" t="s">
        <v>936</v>
      </c>
      <c r="G125" s="203"/>
      <c r="H125" s="203"/>
      <c r="I125" s="206"/>
      <c r="J125" s="217">
        <f>BK125</f>
        <v>0</v>
      </c>
      <c r="K125" s="203"/>
      <c r="L125" s="208"/>
      <c r="M125" s="209"/>
      <c r="N125" s="210"/>
      <c r="O125" s="210"/>
      <c r="P125" s="211">
        <f>SUM(P126:P175)</f>
        <v>0</v>
      </c>
      <c r="Q125" s="210"/>
      <c r="R125" s="211">
        <f>SUM(R126:R175)</f>
        <v>0</v>
      </c>
      <c r="S125" s="210"/>
      <c r="T125" s="212">
        <f>SUM(T126:T175)</f>
        <v>0</v>
      </c>
      <c r="U125" s="12"/>
      <c r="V125" s="12"/>
      <c r="W125" s="12"/>
      <c r="X125" s="12"/>
      <c r="Y125" s="12"/>
      <c r="Z125" s="12"/>
      <c r="AA125" s="12"/>
      <c r="AB125" s="12"/>
      <c r="AC125" s="12"/>
      <c r="AD125" s="12"/>
      <c r="AE125" s="12"/>
      <c r="AR125" s="213" t="s">
        <v>97</v>
      </c>
      <c r="AT125" s="214" t="s">
        <v>72</v>
      </c>
      <c r="AU125" s="214" t="s">
        <v>80</v>
      </c>
      <c r="AY125" s="213" t="s">
        <v>145</v>
      </c>
      <c r="BK125" s="215">
        <f>SUM(BK126:BK175)</f>
        <v>0</v>
      </c>
    </row>
    <row r="126" s="2" customFormat="1" ht="21.75" customHeight="1">
      <c r="A126" s="38"/>
      <c r="B126" s="39"/>
      <c r="C126" s="218" t="s">
        <v>80</v>
      </c>
      <c r="D126" s="218" t="s">
        <v>148</v>
      </c>
      <c r="E126" s="219" t="s">
        <v>937</v>
      </c>
      <c r="F126" s="220" t="s">
        <v>938</v>
      </c>
      <c r="G126" s="221" t="s">
        <v>165</v>
      </c>
      <c r="H126" s="222">
        <v>2</v>
      </c>
      <c r="I126" s="223"/>
      <c r="J126" s="224">
        <f>ROUND(I126*H126,2)</f>
        <v>0</v>
      </c>
      <c r="K126" s="220" t="s">
        <v>1</v>
      </c>
      <c r="L126" s="44"/>
      <c r="M126" s="225" t="s">
        <v>1</v>
      </c>
      <c r="N126" s="226" t="s">
        <v>39</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193</v>
      </c>
      <c r="AT126" s="229" t="s">
        <v>148</v>
      </c>
      <c r="AU126" s="229" t="s">
        <v>97</v>
      </c>
      <c r="AY126" s="17" t="s">
        <v>145</v>
      </c>
      <c r="BE126" s="230">
        <f>IF(N126="základní",J126,0)</f>
        <v>0</v>
      </c>
      <c r="BF126" s="230">
        <f>IF(N126="snížená",J126,0)</f>
        <v>0</v>
      </c>
      <c r="BG126" s="230">
        <f>IF(N126="zákl. přenesená",J126,0)</f>
        <v>0</v>
      </c>
      <c r="BH126" s="230">
        <f>IF(N126="sníž. přenesená",J126,0)</f>
        <v>0</v>
      </c>
      <c r="BI126" s="230">
        <f>IF(N126="nulová",J126,0)</f>
        <v>0</v>
      </c>
      <c r="BJ126" s="17" t="s">
        <v>97</v>
      </c>
      <c r="BK126" s="230">
        <f>ROUND(I126*H126,2)</f>
        <v>0</v>
      </c>
      <c r="BL126" s="17" t="s">
        <v>193</v>
      </c>
      <c r="BM126" s="229" t="s">
        <v>97</v>
      </c>
    </row>
    <row r="127" s="2" customFormat="1" ht="21.75" customHeight="1">
      <c r="A127" s="38"/>
      <c r="B127" s="39"/>
      <c r="C127" s="218" t="s">
        <v>97</v>
      </c>
      <c r="D127" s="218" t="s">
        <v>148</v>
      </c>
      <c r="E127" s="219" t="s">
        <v>939</v>
      </c>
      <c r="F127" s="220" t="s">
        <v>940</v>
      </c>
      <c r="G127" s="221" t="s">
        <v>165</v>
      </c>
      <c r="H127" s="222">
        <v>1</v>
      </c>
      <c r="I127" s="223"/>
      <c r="J127" s="224">
        <f>ROUND(I127*H127,2)</f>
        <v>0</v>
      </c>
      <c r="K127" s="220" t="s">
        <v>1</v>
      </c>
      <c r="L127" s="44"/>
      <c r="M127" s="225" t="s">
        <v>1</v>
      </c>
      <c r="N127" s="226" t="s">
        <v>39</v>
      </c>
      <c r="O127" s="91"/>
      <c r="P127" s="227">
        <f>O127*H127</f>
        <v>0</v>
      </c>
      <c r="Q127" s="227">
        <v>0</v>
      </c>
      <c r="R127" s="227">
        <f>Q127*H127</f>
        <v>0</v>
      </c>
      <c r="S127" s="227">
        <v>0</v>
      </c>
      <c r="T127" s="228">
        <f>S127*H127</f>
        <v>0</v>
      </c>
      <c r="U127" s="38"/>
      <c r="V127" s="38"/>
      <c r="W127" s="38"/>
      <c r="X127" s="38"/>
      <c r="Y127" s="38"/>
      <c r="Z127" s="38"/>
      <c r="AA127" s="38"/>
      <c r="AB127" s="38"/>
      <c r="AC127" s="38"/>
      <c r="AD127" s="38"/>
      <c r="AE127" s="38"/>
      <c r="AR127" s="229" t="s">
        <v>193</v>
      </c>
      <c r="AT127" s="229" t="s">
        <v>148</v>
      </c>
      <c r="AU127" s="229" t="s">
        <v>97</v>
      </c>
      <c r="AY127" s="17" t="s">
        <v>145</v>
      </c>
      <c r="BE127" s="230">
        <f>IF(N127="základní",J127,0)</f>
        <v>0</v>
      </c>
      <c r="BF127" s="230">
        <f>IF(N127="snížená",J127,0)</f>
        <v>0</v>
      </c>
      <c r="BG127" s="230">
        <f>IF(N127="zákl. přenesená",J127,0)</f>
        <v>0</v>
      </c>
      <c r="BH127" s="230">
        <f>IF(N127="sníž. přenesená",J127,0)</f>
        <v>0</v>
      </c>
      <c r="BI127" s="230">
        <f>IF(N127="nulová",J127,0)</f>
        <v>0</v>
      </c>
      <c r="BJ127" s="17" t="s">
        <v>97</v>
      </c>
      <c r="BK127" s="230">
        <f>ROUND(I127*H127,2)</f>
        <v>0</v>
      </c>
      <c r="BL127" s="17" t="s">
        <v>193</v>
      </c>
      <c r="BM127" s="229" t="s">
        <v>153</v>
      </c>
    </row>
    <row r="128" s="2" customFormat="1" ht="24.15" customHeight="1">
      <c r="A128" s="38"/>
      <c r="B128" s="39"/>
      <c r="C128" s="218" t="s">
        <v>146</v>
      </c>
      <c r="D128" s="218" t="s">
        <v>148</v>
      </c>
      <c r="E128" s="219" t="s">
        <v>941</v>
      </c>
      <c r="F128" s="220" t="s">
        <v>942</v>
      </c>
      <c r="G128" s="221" t="s">
        <v>165</v>
      </c>
      <c r="H128" s="222">
        <v>1</v>
      </c>
      <c r="I128" s="223"/>
      <c r="J128" s="224">
        <f>ROUND(I128*H128,2)</f>
        <v>0</v>
      </c>
      <c r="K128" s="220" t="s">
        <v>1</v>
      </c>
      <c r="L128" s="44"/>
      <c r="M128" s="225" t="s">
        <v>1</v>
      </c>
      <c r="N128" s="226" t="s">
        <v>39</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193</v>
      </c>
      <c r="AT128" s="229" t="s">
        <v>148</v>
      </c>
      <c r="AU128" s="229" t="s">
        <v>97</v>
      </c>
      <c r="AY128" s="17" t="s">
        <v>145</v>
      </c>
      <c r="BE128" s="230">
        <f>IF(N128="základní",J128,0)</f>
        <v>0</v>
      </c>
      <c r="BF128" s="230">
        <f>IF(N128="snížená",J128,0)</f>
        <v>0</v>
      </c>
      <c r="BG128" s="230">
        <f>IF(N128="zákl. přenesená",J128,0)</f>
        <v>0</v>
      </c>
      <c r="BH128" s="230">
        <f>IF(N128="sníž. přenesená",J128,0)</f>
        <v>0</v>
      </c>
      <c r="BI128" s="230">
        <f>IF(N128="nulová",J128,0)</f>
        <v>0</v>
      </c>
      <c r="BJ128" s="17" t="s">
        <v>97</v>
      </c>
      <c r="BK128" s="230">
        <f>ROUND(I128*H128,2)</f>
        <v>0</v>
      </c>
      <c r="BL128" s="17" t="s">
        <v>193</v>
      </c>
      <c r="BM128" s="229" t="s">
        <v>166</v>
      </c>
    </row>
    <row r="129" s="2" customFormat="1" ht="44.25" customHeight="1">
      <c r="A129" s="38"/>
      <c r="B129" s="39"/>
      <c r="C129" s="218" t="s">
        <v>153</v>
      </c>
      <c r="D129" s="218" t="s">
        <v>148</v>
      </c>
      <c r="E129" s="219" t="s">
        <v>943</v>
      </c>
      <c r="F129" s="220" t="s">
        <v>944</v>
      </c>
      <c r="G129" s="221" t="s">
        <v>421</v>
      </c>
      <c r="H129" s="222">
        <v>100</v>
      </c>
      <c r="I129" s="223"/>
      <c r="J129" s="224">
        <f>ROUND(I129*H129,2)</f>
        <v>0</v>
      </c>
      <c r="K129" s="220" t="s">
        <v>152</v>
      </c>
      <c r="L129" s="44"/>
      <c r="M129" s="225" t="s">
        <v>1</v>
      </c>
      <c r="N129" s="226" t="s">
        <v>39</v>
      </c>
      <c r="O129" s="91"/>
      <c r="P129" s="227">
        <f>O129*H129</f>
        <v>0</v>
      </c>
      <c r="Q129" s="227">
        <v>0</v>
      </c>
      <c r="R129" s="227">
        <f>Q129*H129</f>
        <v>0</v>
      </c>
      <c r="S129" s="227">
        <v>0</v>
      </c>
      <c r="T129" s="228">
        <f>S129*H129</f>
        <v>0</v>
      </c>
      <c r="U129" s="38"/>
      <c r="V129" s="38"/>
      <c r="W129" s="38"/>
      <c r="X129" s="38"/>
      <c r="Y129" s="38"/>
      <c r="Z129" s="38"/>
      <c r="AA129" s="38"/>
      <c r="AB129" s="38"/>
      <c r="AC129" s="38"/>
      <c r="AD129" s="38"/>
      <c r="AE129" s="38"/>
      <c r="AR129" s="229" t="s">
        <v>193</v>
      </c>
      <c r="AT129" s="229" t="s">
        <v>148</v>
      </c>
      <c r="AU129" s="229" t="s">
        <v>97</v>
      </c>
      <c r="AY129" s="17" t="s">
        <v>145</v>
      </c>
      <c r="BE129" s="230">
        <f>IF(N129="základní",J129,0)</f>
        <v>0</v>
      </c>
      <c r="BF129" s="230">
        <f>IF(N129="snížená",J129,0)</f>
        <v>0</v>
      </c>
      <c r="BG129" s="230">
        <f>IF(N129="zákl. přenesená",J129,0)</f>
        <v>0</v>
      </c>
      <c r="BH129" s="230">
        <f>IF(N129="sníž. přenesená",J129,0)</f>
        <v>0</v>
      </c>
      <c r="BI129" s="230">
        <f>IF(N129="nulová",J129,0)</f>
        <v>0</v>
      </c>
      <c r="BJ129" s="17" t="s">
        <v>97</v>
      </c>
      <c r="BK129" s="230">
        <f>ROUND(I129*H129,2)</f>
        <v>0</v>
      </c>
      <c r="BL129" s="17" t="s">
        <v>193</v>
      </c>
      <c r="BM129" s="229" t="s">
        <v>169</v>
      </c>
    </row>
    <row r="130" s="2" customFormat="1" ht="21.75" customHeight="1">
      <c r="A130" s="38"/>
      <c r="B130" s="39"/>
      <c r="C130" s="264" t="s">
        <v>180</v>
      </c>
      <c r="D130" s="264" t="s">
        <v>184</v>
      </c>
      <c r="E130" s="265" t="s">
        <v>945</v>
      </c>
      <c r="F130" s="266" t="s">
        <v>946</v>
      </c>
      <c r="G130" s="267" t="s">
        <v>421</v>
      </c>
      <c r="H130" s="268">
        <v>100</v>
      </c>
      <c r="I130" s="269"/>
      <c r="J130" s="270">
        <f>ROUND(I130*H130,2)</f>
        <v>0</v>
      </c>
      <c r="K130" s="266" t="s">
        <v>152</v>
      </c>
      <c r="L130" s="271"/>
      <c r="M130" s="272" t="s">
        <v>1</v>
      </c>
      <c r="N130" s="273" t="s">
        <v>39</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239</v>
      </c>
      <c r="AT130" s="229" t="s">
        <v>184</v>
      </c>
      <c r="AU130" s="229" t="s">
        <v>97</v>
      </c>
      <c r="AY130" s="17" t="s">
        <v>145</v>
      </c>
      <c r="BE130" s="230">
        <f>IF(N130="základní",J130,0)</f>
        <v>0</v>
      </c>
      <c r="BF130" s="230">
        <f>IF(N130="snížená",J130,0)</f>
        <v>0</v>
      </c>
      <c r="BG130" s="230">
        <f>IF(N130="zákl. přenesená",J130,0)</f>
        <v>0</v>
      </c>
      <c r="BH130" s="230">
        <f>IF(N130="sníž. přenesená",J130,0)</f>
        <v>0</v>
      </c>
      <c r="BI130" s="230">
        <f>IF(N130="nulová",J130,0)</f>
        <v>0</v>
      </c>
      <c r="BJ130" s="17" t="s">
        <v>97</v>
      </c>
      <c r="BK130" s="230">
        <f>ROUND(I130*H130,2)</f>
        <v>0</v>
      </c>
      <c r="BL130" s="17" t="s">
        <v>193</v>
      </c>
      <c r="BM130" s="229" t="s">
        <v>183</v>
      </c>
    </row>
    <row r="131" s="2" customFormat="1" ht="16.5" customHeight="1">
      <c r="A131" s="38"/>
      <c r="B131" s="39"/>
      <c r="C131" s="218" t="s">
        <v>166</v>
      </c>
      <c r="D131" s="218" t="s">
        <v>148</v>
      </c>
      <c r="E131" s="219" t="s">
        <v>947</v>
      </c>
      <c r="F131" s="220" t="s">
        <v>948</v>
      </c>
      <c r="G131" s="221" t="s">
        <v>421</v>
      </c>
      <c r="H131" s="222">
        <v>75</v>
      </c>
      <c r="I131" s="223"/>
      <c r="J131" s="224">
        <f>ROUND(I131*H131,2)</f>
        <v>0</v>
      </c>
      <c r="K131" s="220" t="s">
        <v>1</v>
      </c>
      <c r="L131" s="44"/>
      <c r="M131" s="225" t="s">
        <v>1</v>
      </c>
      <c r="N131" s="226" t="s">
        <v>39</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193</v>
      </c>
      <c r="AT131" s="229" t="s">
        <v>148</v>
      </c>
      <c r="AU131" s="229" t="s">
        <v>97</v>
      </c>
      <c r="AY131" s="17" t="s">
        <v>145</v>
      </c>
      <c r="BE131" s="230">
        <f>IF(N131="základní",J131,0)</f>
        <v>0</v>
      </c>
      <c r="BF131" s="230">
        <f>IF(N131="snížená",J131,0)</f>
        <v>0</v>
      </c>
      <c r="BG131" s="230">
        <f>IF(N131="zákl. přenesená",J131,0)</f>
        <v>0</v>
      </c>
      <c r="BH131" s="230">
        <f>IF(N131="sníž. přenesená",J131,0)</f>
        <v>0</v>
      </c>
      <c r="BI131" s="230">
        <f>IF(N131="nulová",J131,0)</f>
        <v>0</v>
      </c>
      <c r="BJ131" s="17" t="s">
        <v>97</v>
      </c>
      <c r="BK131" s="230">
        <f>ROUND(I131*H131,2)</f>
        <v>0</v>
      </c>
      <c r="BL131" s="17" t="s">
        <v>193</v>
      </c>
      <c r="BM131" s="229" t="s">
        <v>8</v>
      </c>
    </row>
    <row r="132" s="2" customFormat="1" ht="37.8" customHeight="1">
      <c r="A132" s="38"/>
      <c r="B132" s="39"/>
      <c r="C132" s="218" t="s">
        <v>187</v>
      </c>
      <c r="D132" s="218" t="s">
        <v>148</v>
      </c>
      <c r="E132" s="219" t="s">
        <v>949</v>
      </c>
      <c r="F132" s="220" t="s">
        <v>950</v>
      </c>
      <c r="G132" s="221" t="s">
        <v>421</v>
      </c>
      <c r="H132" s="222">
        <v>20</v>
      </c>
      <c r="I132" s="223"/>
      <c r="J132" s="224">
        <f>ROUND(I132*H132,2)</f>
        <v>0</v>
      </c>
      <c r="K132" s="220" t="s">
        <v>152</v>
      </c>
      <c r="L132" s="44"/>
      <c r="M132" s="225" t="s">
        <v>1</v>
      </c>
      <c r="N132" s="226" t="s">
        <v>39</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193</v>
      </c>
      <c r="AT132" s="229" t="s">
        <v>148</v>
      </c>
      <c r="AU132" s="229" t="s">
        <v>97</v>
      </c>
      <c r="AY132" s="17" t="s">
        <v>145</v>
      </c>
      <c r="BE132" s="230">
        <f>IF(N132="základní",J132,0)</f>
        <v>0</v>
      </c>
      <c r="BF132" s="230">
        <f>IF(N132="snížená",J132,0)</f>
        <v>0</v>
      </c>
      <c r="BG132" s="230">
        <f>IF(N132="zákl. přenesená",J132,0)</f>
        <v>0</v>
      </c>
      <c r="BH132" s="230">
        <f>IF(N132="sníž. přenesená",J132,0)</f>
        <v>0</v>
      </c>
      <c r="BI132" s="230">
        <f>IF(N132="nulová",J132,0)</f>
        <v>0</v>
      </c>
      <c r="BJ132" s="17" t="s">
        <v>97</v>
      </c>
      <c r="BK132" s="230">
        <f>ROUND(I132*H132,2)</f>
        <v>0</v>
      </c>
      <c r="BL132" s="17" t="s">
        <v>193</v>
      </c>
      <c r="BM132" s="229" t="s">
        <v>190</v>
      </c>
    </row>
    <row r="133" s="2" customFormat="1" ht="24.15" customHeight="1">
      <c r="A133" s="38"/>
      <c r="B133" s="39"/>
      <c r="C133" s="264" t="s">
        <v>169</v>
      </c>
      <c r="D133" s="264" t="s">
        <v>184</v>
      </c>
      <c r="E133" s="265" t="s">
        <v>951</v>
      </c>
      <c r="F133" s="266" t="s">
        <v>952</v>
      </c>
      <c r="G133" s="267" t="s">
        <v>421</v>
      </c>
      <c r="H133" s="268">
        <v>23</v>
      </c>
      <c r="I133" s="269"/>
      <c r="J133" s="270">
        <f>ROUND(I133*H133,2)</f>
        <v>0</v>
      </c>
      <c r="K133" s="266" t="s">
        <v>152</v>
      </c>
      <c r="L133" s="271"/>
      <c r="M133" s="272" t="s">
        <v>1</v>
      </c>
      <c r="N133" s="273" t="s">
        <v>39</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239</v>
      </c>
      <c r="AT133" s="229" t="s">
        <v>184</v>
      </c>
      <c r="AU133" s="229" t="s">
        <v>97</v>
      </c>
      <c r="AY133" s="17" t="s">
        <v>145</v>
      </c>
      <c r="BE133" s="230">
        <f>IF(N133="základní",J133,0)</f>
        <v>0</v>
      </c>
      <c r="BF133" s="230">
        <f>IF(N133="snížená",J133,0)</f>
        <v>0</v>
      </c>
      <c r="BG133" s="230">
        <f>IF(N133="zákl. přenesená",J133,0)</f>
        <v>0</v>
      </c>
      <c r="BH133" s="230">
        <f>IF(N133="sníž. přenesená",J133,0)</f>
        <v>0</v>
      </c>
      <c r="BI133" s="230">
        <f>IF(N133="nulová",J133,0)</f>
        <v>0</v>
      </c>
      <c r="BJ133" s="17" t="s">
        <v>97</v>
      </c>
      <c r="BK133" s="230">
        <f>ROUND(I133*H133,2)</f>
        <v>0</v>
      </c>
      <c r="BL133" s="17" t="s">
        <v>193</v>
      </c>
      <c r="BM133" s="229" t="s">
        <v>193</v>
      </c>
    </row>
    <row r="134" s="14" customFormat="1">
      <c r="A134" s="14"/>
      <c r="B134" s="242"/>
      <c r="C134" s="243"/>
      <c r="D134" s="233" t="s">
        <v>154</v>
      </c>
      <c r="E134" s="244" t="s">
        <v>1</v>
      </c>
      <c r="F134" s="245" t="s">
        <v>953</v>
      </c>
      <c r="G134" s="243"/>
      <c r="H134" s="246">
        <v>23</v>
      </c>
      <c r="I134" s="247"/>
      <c r="J134" s="243"/>
      <c r="K134" s="243"/>
      <c r="L134" s="248"/>
      <c r="M134" s="249"/>
      <c r="N134" s="250"/>
      <c r="O134" s="250"/>
      <c r="P134" s="250"/>
      <c r="Q134" s="250"/>
      <c r="R134" s="250"/>
      <c r="S134" s="250"/>
      <c r="T134" s="251"/>
      <c r="U134" s="14"/>
      <c r="V134" s="14"/>
      <c r="W134" s="14"/>
      <c r="X134" s="14"/>
      <c r="Y134" s="14"/>
      <c r="Z134" s="14"/>
      <c r="AA134" s="14"/>
      <c r="AB134" s="14"/>
      <c r="AC134" s="14"/>
      <c r="AD134" s="14"/>
      <c r="AE134" s="14"/>
      <c r="AT134" s="252" t="s">
        <v>154</v>
      </c>
      <c r="AU134" s="252" t="s">
        <v>97</v>
      </c>
      <c r="AV134" s="14" t="s">
        <v>97</v>
      </c>
      <c r="AW134" s="14" t="s">
        <v>30</v>
      </c>
      <c r="AX134" s="14" t="s">
        <v>73</v>
      </c>
      <c r="AY134" s="252" t="s">
        <v>145</v>
      </c>
    </row>
    <row r="135" s="15" customFormat="1">
      <c r="A135" s="15"/>
      <c r="B135" s="253"/>
      <c r="C135" s="254"/>
      <c r="D135" s="233" t="s">
        <v>154</v>
      </c>
      <c r="E135" s="255" t="s">
        <v>1</v>
      </c>
      <c r="F135" s="256" t="s">
        <v>157</v>
      </c>
      <c r="G135" s="254"/>
      <c r="H135" s="257">
        <v>23</v>
      </c>
      <c r="I135" s="258"/>
      <c r="J135" s="254"/>
      <c r="K135" s="254"/>
      <c r="L135" s="259"/>
      <c r="M135" s="260"/>
      <c r="N135" s="261"/>
      <c r="O135" s="261"/>
      <c r="P135" s="261"/>
      <c r="Q135" s="261"/>
      <c r="R135" s="261"/>
      <c r="S135" s="261"/>
      <c r="T135" s="262"/>
      <c r="U135" s="15"/>
      <c r="V135" s="15"/>
      <c r="W135" s="15"/>
      <c r="X135" s="15"/>
      <c r="Y135" s="15"/>
      <c r="Z135" s="15"/>
      <c r="AA135" s="15"/>
      <c r="AB135" s="15"/>
      <c r="AC135" s="15"/>
      <c r="AD135" s="15"/>
      <c r="AE135" s="15"/>
      <c r="AT135" s="263" t="s">
        <v>154</v>
      </c>
      <c r="AU135" s="263" t="s">
        <v>97</v>
      </c>
      <c r="AV135" s="15" t="s">
        <v>153</v>
      </c>
      <c r="AW135" s="15" t="s">
        <v>30</v>
      </c>
      <c r="AX135" s="15" t="s">
        <v>80</v>
      </c>
      <c r="AY135" s="263" t="s">
        <v>145</v>
      </c>
    </row>
    <row r="136" s="2" customFormat="1" ht="16.5" customHeight="1">
      <c r="A136" s="38"/>
      <c r="B136" s="39"/>
      <c r="C136" s="218" t="s">
        <v>196</v>
      </c>
      <c r="D136" s="218" t="s">
        <v>148</v>
      </c>
      <c r="E136" s="219" t="s">
        <v>954</v>
      </c>
      <c r="F136" s="220" t="s">
        <v>955</v>
      </c>
      <c r="G136" s="221" t="s">
        <v>421</v>
      </c>
      <c r="H136" s="222">
        <v>25</v>
      </c>
      <c r="I136" s="223"/>
      <c r="J136" s="224">
        <f>ROUND(I136*H136,2)</f>
        <v>0</v>
      </c>
      <c r="K136" s="220" t="s">
        <v>1</v>
      </c>
      <c r="L136" s="44"/>
      <c r="M136" s="225" t="s">
        <v>1</v>
      </c>
      <c r="N136" s="226" t="s">
        <v>39</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193</v>
      </c>
      <c r="AT136" s="229" t="s">
        <v>148</v>
      </c>
      <c r="AU136" s="229" t="s">
        <v>97</v>
      </c>
      <c r="AY136" s="17" t="s">
        <v>145</v>
      </c>
      <c r="BE136" s="230">
        <f>IF(N136="základní",J136,0)</f>
        <v>0</v>
      </c>
      <c r="BF136" s="230">
        <f>IF(N136="snížená",J136,0)</f>
        <v>0</v>
      </c>
      <c r="BG136" s="230">
        <f>IF(N136="zákl. přenesená",J136,0)</f>
        <v>0</v>
      </c>
      <c r="BH136" s="230">
        <f>IF(N136="sníž. přenesená",J136,0)</f>
        <v>0</v>
      </c>
      <c r="BI136" s="230">
        <f>IF(N136="nulová",J136,0)</f>
        <v>0</v>
      </c>
      <c r="BJ136" s="17" t="s">
        <v>97</v>
      </c>
      <c r="BK136" s="230">
        <f>ROUND(I136*H136,2)</f>
        <v>0</v>
      </c>
      <c r="BL136" s="17" t="s">
        <v>193</v>
      </c>
      <c r="BM136" s="229" t="s">
        <v>199</v>
      </c>
    </row>
    <row r="137" s="2" customFormat="1" ht="49.05" customHeight="1">
      <c r="A137" s="38"/>
      <c r="B137" s="39"/>
      <c r="C137" s="218" t="s">
        <v>183</v>
      </c>
      <c r="D137" s="218" t="s">
        <v>148</v>
      </c>
      <c r="E137" s="219" t="s">
        <v>956</v>
      </c>
      <c r="F137" s="220" t="s">
        <v>957</v>
      </c>
      <c r="G137" s="221" t="s">
        <v>165</v>
      </c>
      <c r="H137" s="222">
        <v>50</v>
      </c>
      <c r="I137" s="223"/>
      <c r="J137" s="224">
        <f>ROUND(I137*H137,2)</f>
        <v>0</v>
      </c>
      <c r="K137" s="220" t="s">
        <v>152</v>
      </c>
      <c r="L137" s="44"/>
      <c r="M137" s="225" t="s">
        <v>1</v>
      </c>
      <c r="N137" s="226" t="s">
        <v>39</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193</v>
      </c>
      <c r="AT137" s="229" t="s">
        <v>148</v>
      </c>
      <c r="AU137" s="229" t="s">
        <v>97</v>
      </c>
      <c r="AY137" s="17" t="s">
        <v>145</v>
      </c>
      <c r="BE137" s="230">
        <f>IF(N137="základní",J137,0)</f>
        <v>0</v>
      </c>
      <c r="BF137" s="230">
        <f>IF(N137="snížená",J137,0)</f>
        <v>0</v>
      </c>
      <c r="BG137" s="230">
        <f>IF(N137="zákl. přenesená",J137,0)</f>
        <v>0</v>
      </c>
      <c r="BH137" s="230">
        <f>IF(N137="sníž. přenesená",J137,0)</f>
        <v>0</v>
      </c>
      <c r="BI137" s="230">
        <f>IF(N137="nulová",J137,0)</f>
        <v>0</v>
      </c>
      <c r="BJ137" s="17" t="s">
        <v>97</v>
      </c>
      <c r="BK137" s="230">
        <f>ROUND(I137*H137,2)</f>
        <v>0</v>
      </c>
      <c r="BL137" s="17" t="s">
        <v>193</v>
      </c>
      <c r="BM137" s="229" t="s">
        <v>204</v>
      </c>
    </row>
    <row r="138" s="2" customFormat="1" ht="24.15" customHeight="1">
      <c r="A138" s="38"/>
      <c r="B138" s="39"/>
      <c r="C138" s="264" t="s">
        <v>205</v>
      </c>
      <c r="D138" s="264" t="s">
        <v>184</v>
      </c>
      <c r="E138" s="265" t="s">
        <v>958</v>
      </c>
      <c r="F138" s="266" t="s">
        <v>959</v>
      </c>
      <c r="G138" s="267" t="s">
        <v>165</v>
      </c>
      <c r="H138" s="268">
        <v>11</v>
      </c>
      <c r="I138" s="269"/>
      <c r="J138" s="270">
        <f>ROUND(I138*H138,2)</f>
        <v>0</v>
      </c>
      <c r="K138" s="266" t="s">
        <v>152</v>
      </c>
      <c r="L138" s="271"/>
      <c r="M138" s="272" t="s">
        <v>1</v>
      </c>
      <c r="N138" s="273" t="s">
        <v>39</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239</v>
      </c>
      <c r="AT138" s="229" t="s">
        <v>184</v>
      </c>
      <c r="AU138" s="229" t="s">
        <v>97</v>
      </c>
      <c r="AY138" s="17" t="s">
        <v>145</v>
      </c>
      <c r="BE138" s="230">
        <f>IF(N138="základní",J138,0)</f>
        <v>0</v>
      </c>
      <c r="BF138" s="230">
        <f>IF(N138="snížená",J138,0)</f>
        <v>0</v>
      </c>
      <c r="BG138" s="230">
        <f>IF(N138="zákl. přenesená",J138,0)</f>
        <v>0</v>
      </c>
      <c r="BH138" s="230">
        <f>IF(N138="sníž. přenesená",J138,0)</f>
        <v>0</v>
      </c>
      <c r="BI138" s="230">
        <f>IF(N138="nulová",J138,0)</f>
        <v>0</v>
      </c>
      <c r="BJ138" s="17" t="s">
        <v>97</v>
      </c>
      <c r="BK138" s="230">
        <f>ROUND(I138*H138,2)</f>
        <v>0</v>
      </c>
      <c r="BL138" s="17" t="s">
        <v>193</v>
      </c>
      <c r="BM138" s="229" t="s">
        <v>208</v>
      </c>
    </row>
    <row r="139" s="2" customFormat="1" ht="21.75" customHeight="1">
      <c r="A139" s="38"/>
      <c r="B139" s="39"/>
      <c r="C139" s="264" t="s">
        <v>8</v>
      </c>
      <c r="D139" s="264" t="s">
        <v>184</v>
      </c>
      <c r="E139" s="265" t="s">
        <v>960</v>
      </c>
      <c r="F139" s="266" t="s">
        <v>961</v>
      </c>
      <c r="G139" s="267" t="s">
        <v>165</v>
      </c>
      <c r="H139" s="268">
        <v>39</v>
      </c>
      <c r="I139" s="269"/>
      <c r="J139" s="270">
        <f>ROUND(I139*H139,2)</f>
        <v>0</v>
      </c>
      <c r="K139" s="266" t="s">
        <v>152</v>
      </c>
      <c r="L139" s="271"/>
      <c r="M139" s="272" t="s">
        <v>1</v>
      </c>
      <c r="N139" s="273" t="s">
        <v>39</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239</v>
      </c>
      <c r="AT139" s="229" t="s">
        <v>184</v>
      </c>
      <c r="AU139" s="229" t="s">
        <v>97</v>
      </c>
      <c r="AY139" s="17" t="s">
        <v>145</v>
      </c>
      <c r="BE139" s="230">
        <f>IF(N139="základní",J139,0)</f>
        <v>0</v>
      </c>
      <c r="BF139" s="230">
        <f>IF(N139="snížená",J139,0)</f>
        <v>0</v>
      </c>
      <c r="BG139" s="230">
        <f>IF(N139="zákl. přenesená",J139,0)</f>
        <v>0</v>
      </c>
      <c r="BH139" s="230">
        <f>IF(N139="sníž. přenesená",J139,0)</f>
        <v>0</v>
      </c>
      <c r="BI139" s="230">
        <f>IF(N139="nulová",J139,0)</f>
        <v>0</v>
      </c>
      <c r="BJ139" s="17" t="s">
        <v>97</v>
      </c>
      <c r="BK139" s="230">
        <f>ROUND(I139*H139,2)</f>
        <v>0</v>
      </c>
      <c r="BL139" s="17" t="s">
        <v>193</v>
      </c>
      <c r="BM139" s="229" t="s">
        <v>212</v>
      </c>
    </row>
    <row r="140" s="2" customFormat="1" ht="44.25" customHeight="1">
      <c r="A140" s="38"/>
      <c r="B140" s="39"/>
      <c r="C140" s="218" t="s">
        <v>215</v>
      </c>
      <c r="D140" s="218" t="s">
        <v>148</v>
      </c>
      <c r="E140" s="219" t="s">
        <v>962</v>
      </c>
      <c r="F140" s="220" t="s">
        <v>963</v>
      </c>
      <c r="G140" s="221" t="s">
        <v>421</v>
      </c>
      <c r="H140" s="222">
        <v>400</v>
      </c>
      <c r="I140" s="223"/>
      <c r="J140" s="224">
        <f>ROUND(I140*H140,2)</f>
        <v>0</v>
      </c>
      <c r="K140" s="220" t="s">
        <v>152</v>
      </c>
      <c r="L140" s="44"/>
      <c r="M140" s="225" t="s">
        <v>1</v>
      </c>
      <c r="N140" s="226" t="s">
        <v>39</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193</v>
      </c>
      <c r="AT140" s="229" t="s">
        <v>148</v>
      </c>
      <c r="AU140" s="229" t="s">
        <v>97</v>
      </c>
      <c r="AY140" s="17" t="s">
        <v>145</v>
      </c>
      <c r="BE140" s="230">
        <f>IF(N140="základní",J140,0)</f>
        <v>0</v>
      </c>
      <c r="BF140" s="230">
        <f>IF(N140="snížená",J140,0)</f>
        <v>0</v>
      </c>
      <c r="BG140" s="230">
        <f>IF(N140="zákl. přenesená",J140,0)</f>
        <v>0</v>
      </c>
      <c r="BH140" s="230">
        <f>IF(N140="sníž. přenesená",J140,0)</f>
        <v>0</v>
      </c>
      <c r="BI140" s="230">
        <f>IF(N140="nulová",J140,0)</f>
        <v>0</v>
      </c>
      <c r="BJ140" s="17" t="s">
        <v>97</v>
      </c>
      <c r="BK140" s="230">
        <f>ROUND(I140*H140,2)</f>
        <v>0</v>
      </c>
      <c r="BL140" s="17" t="s">
        <v>193</v>
      </c>
      <c r="BM140" s="229" t="s">
        <v>218</v>
      </c>
    </row>
    <row r="141" s="2" customFormat="1" ht="24.15" customHeight="1">
      <c r="A141" s="38"/>
      <c r="B141" s="39"/>
      <c r="C141" s="264" t="s">
        <v>190</v>
      </c>
      <c r="D141" s="264" t="s">
        <v>184</v>
      </c>
      <c r="E141" s="265" t="s">
        <v>964</v>
      </c>
      <c r="F141" s="266" t="s">
        <v>965</v>
      </c>
      <c r="G141" s="267" t="s">
        <v>421</v>
      </c>
      <c r="H141" s="268">
        <v>195.5</v>
      </c>
      <c r="I141" s="269"/>
      <c r="J141" s="270">
        <f>ROUND(I141*H141,2)</f>
        <v>0</v>
      </c>
      <c r="K141" s="266" t="s">
        <v>152</v>
      </c>
      <c r="L141" s="271"/>
      <c r="M141" s="272" t="s">
        <v>1</v>
      </c>
      <c r="N141" s="273" t="s">
        <v>39</v>
      </c>
      <c r="O141" s="91"/>
      <c r="P141" s="227">
        <f>O141*H141</f>
        <v>0</v>
      </c>
      <c r="Q141" s="227">
        <v>0</v>
      </c>
      <c r="R141" s="227">
        <f>Q141*H141</f>
        <v>0</v>
      </c>
      <c r="S141" s="227">
        <v>0</v>
      </c>
      <c r="T141" s="228">
        <f>S141*H141</f>
        <v>0</v>
      </c>
      <c r="U141" s="38"/>
      <c r="V141" s="38"/>
      <c r="W141" s="38"/>
      <c r="X141" s="38"/>
      <c r="Y141" s="38"/>
      <c r="Z141" s="38"/>
      <c r="AA141" s="38"/>
      <c r="AB141" s="38"/>
      <c r="AC141" s="38"/>
      <c r="AD141" s="38"/>
      <c r="AE141" s="38"/>
      <c r="AR141" s="229" t="s">
        <v>239</v>
      </c>
      <c r="AT141" s="229" t="s">
        <v>184</v>
      </c>
      <c r="AU141" s="229" t="s">
        <v>97</v>
      </c>
      <c r="AY141" s="17" t="s">
        <v>145</v>
      </c>
      <c r="BE141" s="230">
        <f>IF(N141="základní",J141,0)</f>
        <v>0</v>
      </c>
      <c r="BF141" s="230">
        <f>IF(N141="snížená",J141,0)</f>
        <v>0</v>
      </c>
      <c r="BG141" s="230">
        <f>IF(N141="zákl. přenesená",J141,0)</f>
        <v>0</v>
      </c>
      <c r="BH141" s="230">
        <f>IF(N141="sníž. přenesená",J141,0)</f>
        <v>0</v>
      </c>
      <c r="BI141" s="230">
        <f>IF(N141="nulová",J141,0)</f>
        <v>0</v>
      </c>
      <c r="BJ141" s="17" t="s">
        <v>97</v>
      </c>
      <c r="BK141" s="230">
        <f>ROUND(I141*H141,2)</f>
        <v>0</v>
      </c>
      <c r="BL141" s="17" t="s">
        <v>193</v>
      </c>
      <c r="BM141" s="229" t="s">
        <v>224</v>
      </c>
    </row>
    <row r="142" s="14" customFormat="1">
      <c r="A142" s="14"/>
      <c r="B142" s="242"/>
      <c r="C142" s="243"/>
      <c r="D142" s="233" t="s">
        <v>154</v>
      </c>
      <c r="E142" s="244" t="s">
        <v>1</v>
      </c>
      <c r="F142" s="245" t="s">
        <v>966</v>
      </c>
      <c r="G142" s="243"/>
      <c r="H142" s="246">
        <v>195.5</v>
      </c>
      <c r="I142" s="247"/>
      <c r="J142" s="243"/>
      <c r="K142" s="243"/>
      <c r="L142" s="248"/>
      <c r="M142" s="249"/>
      <c r="N142" s="250"/>
      <c r="O142" s="250"/>
      <c r="P142" s="250"/>
      <c r="Q142" s="250"/>
      <c r="R142" s="250"/>
      <c r="S142" s="250"/>
      <c r="T142" s="251"/>
      <c r="U142" s="14"/>
      <c r="V142" s="14"/>
      <c r="W142" s="14"/>
      <c r="X142" s="14"/>
      <c r="Y142" s="14"/>
      <c r="Z142" s="14"/>
      <c r="AA142" s="14"/>
      <c r="AB142" s="14"/>
      <c r="AC142" s="14"/>
      <c r="AD142" s="14"/>
      <c r="AE142" s="14"/>
      <c r="AT142" s="252" t="s">
        <v>154</v>
      </c>
      <c r="AU142" s="252" t="s">
        <v>97</v>
      </c>
      <c r="AV142" s="14" t="s">
        <v>97</v>
      </c>
      <c r="AW142" s="14" t="s">
        <v>30</v>
      </c>
      <c r="AX142" s="14" t="s">
        <v>73</v>
      </c>
      <c r="AY142" s="252" t="s">
        <v>145</v>
      </c>
    </row>
    <row r="143" s="15" customFormat="1">
      <c r="A143" s="15"/>
      <c r="B143" s="253"/>
      <c r="C143" s="254"/>
      <c r="D143" s="233" t="s">
        <v>154</v>
      </c>
      <c r="E143" s="255" t="s">
        <v>1</v>
      </c>
      <c r="F143" s="256" t="s">
        <v>157</v>
      </c>
      <c r="G143" s="254"/>
      <c r="H143" s="257">
        <v>195.5</v>
      </c>
      <c r="I143" s="258"/>
      <c r="J143" s="254"/>
      <c r="K143" s="254"/>
      <c r="L143" s="259"/>
      <c r="M143" s="260"/>
      <c r="N143" s="261"/>
      <c r="O143" s="261"/>
      <c r="P143" s="261"/>
      <c r="Q143" s="261"/>
      <c r="R143" s="261"/>
      <c r="S143" s="261"/>
      <c r="T143" s="262"/>
      <c r="U143" s="15"/>
      <c r="V143" s="15"/>
      <c r="W143" s="15"/>
      <c r="X143" s="15"/>
      <c r="Y143" s="15"/>
      <c r="Z143" s="15"/>
      <c r="AA143" s="15"/>
      <c r="AB143" s="15"/>
      <c r="AC143" s="15"/>
      <c r="AD143" s="15"/>
      <c r="AE143" s="15"/>
      <c r="AT143" s="263" t="s">
        <v>154</v>
      </c>
      <c r="AU143" s="263" t="s">
        <v>97</v>
      </c>
      <c r="AV143" s="15" t="s">
        <v>153</v>
      </c>
      <c r="AW143" s="15" t="s">
        <v>30</v>
      </c>
      <c r="AX143" s="15" t="s">
        <v>80</v>
      </c>
      <c r="AY143" s="263" t="s">
        <v>145</v>
      </c>
    </row>
    <row r="144" s="2" customFormat="1" ht="24.15" customHeight="1">
      <c r="A144" s="38"/>
      <c r="B144" s="39"/>
      <c r="C144" s="264" t="s">
        <v>230</v>
      </c>
      <c r="D144" s="264" t="s">
        <v>184</v>
      </c>
      <c r="E144" s="265" t="s">
        <v>967</v>
      </c>
      <c r="F144" s="266" t="s">
        <v>968</v>
      </c>
      <c r="G144" s="267" t="s">
        <v>421</v>
      </c>
      <c r="H144" s="268">
        <v>264.5</v>
      </c>
      <c r="I144" s="269"/>
      <c r="J144" s="270">
        <f>ROUND(I144*H144,2)</f>
        <v>0</v>
      </c>
      <c r="K144" s="266" t="s">
        <v>152</v>
      </c>
      <c r="L144" s="271"/>
      <c r="M144" s="272" t="s">
        <v>1</v>
      </c>
      <c r="N144" s="273" t="s">
        <v>39</v>
      </c>
      <c r="O144" s="91"/>
      <c r="P144" s="227">
        <f>O144*H144</f>
        <v>0</v>
      </c>
      <c r="Q144" s="227">
        <v>0</v>
      </c>
      <c r="R144" s="227">
        <f>Q144*H144</f>
        <v>0</v>
      </c>
      <c r="S144" s="227">
        <v>0</v>
      </c>
      <c r="T144" s="228">
        <f>S144*H144</f>
        <v>0</v>
      </c>
      <c r="U144" s="38"/>
      <c r="V144" s="38"/>
      <c r="W144" s="38"/>
      <c r="X144" s="38"/>
      <c r="Y144" s="38"/>
      <c r="Z144" s="38"/>
      <c r="AA144" s="38"/>
      <c r="AB144" s="38"/>
      <c r="AC144" s="38"/>
      <c r="AD144" s="38"/>
      <c r="AE144" s="38"/>
      <c r="AR144" s="229" t="s">
        <v>239</v>
      </c>
      <c r="AT144" s="229" t="s">
        <v>184</v>
      </c>
      <c r="AU144" s="229" t="s">
        <v>97</v>
      </c>
      <c r="AY144" s="17" t="s">
        <v>145</v>
      </c>
      <c r="BE144" s="230">
        <f>IF(N144="základní",J144,0)</f>
        <v>0</v>
      </c>
      <c r="BF144" s="230">
        <f>IF(N144="snížená",J144,0)</f>
        <v>0</v>
      </c>
      <c r="BG144" s="230">
        <f>IF(N144="zákl. přenesená",J144,0)</f>
        <v>0</v>
      </c>
      <c r="BH144" s="230">
        <f>IF(N144="sníž. přenesená",J144,0)</f>
        <v>0</v>
      </c>
      <c r="BI144" s="230">
        <f>IF(N144="nulová",J144,0)</f>
        <v>0</v>
      </c>
      <c r="BJ144" s="17" t="s">
        <v>97</v>
      </c>
      <c r="BK144" s="230">
        <f>ROUND(I144*H144,2)</f>
        <v>0</v>
      </c>
      <c r="BL144" s="17" t="s">
        <v>193</v>
      </c>
      <c r="BM144" s="229" t="s">
        <v>234</v>
      </c>
    </row>
    <row r="145" s="14" customFormat="1">
      <c r="A145" s="14"/>
      <c r="B145" s="242"/>
      <c r="C145" s="243"/>
      <c r="D145" s="233" t="s">
        <v>154</v>
      </c>
      <c r="E145" s="244" t="s">
        <v>1</v>
      </c>
      <c r="F145" s="245" t="s">
        <v>969</v>
      </c>
      <c r="G145" s="243"/>
      <c r="H145" s="246">
        <v>264.5</v>
      </c>
      <c r="I145" s="247"/>
      <c r="J145" s="243"/>
      <c r="K145" s="243"/>
      <c r="L145" s="248"/>
      <c r="M145" s="249"/>
      <c r="N145" s="250"/>
      <c r="O145" s="250"/>
      <c r="P145" s="250"/>
      <c r="Q145" s="250"/>
      <c r="R145" s="250"/>
      <c r="S145" s="250"/>
      <c r="T145" s="251"/>
      <c r="U145" s="14"/>
      <c r="V145" s="14"/>
      <c r="W145" s="14"/>
      <c r="X145" s="14"/>
      <c r="Y145" s="14"/>
      <c r="Z145" s="14"/>
      <c r="AA145" s="14"/>
      <c r="AB145" s="14"/>
      <c r="AC145" s="14"/>
      <c r="AD145" s="14"/>
      <c r="AE145" s="14"/>
      <c r="AT145" s="252" t="s">
        <v>154</v>
      </c>
      <c r="AU145" s="252" t="s">
        <v>97</v>
      </c>
      <c r="AV145" s="14" t="s">
        <v>97</v>
      </c>
      <c r="AW145" s="14" t="s">
        <v>30</v>
      </c>
      <c r="AX145" s="14" t="s">
        <v>73</v>
      </c>
      <c r="AY145" s="252" t="s">
        <v>145</v>
      </c>
    </row>
    <row r="146" s="15" customFormat="1">
      <c r="A146" s="15"/>
      <c r="B146" s="253"/>
      <c r="C146" s="254"/>
      <c r="D146" s="233" t="s">
        <v>154</v>
      </c>
      <c r="E146" s="255" t="s">
        <v>1</v>
      </c>
      <c r="F146" s="256" t="s">
        <v>157</v>
      </c>
      <c r="G146" s="254"/>
      <c r="H146" s="257">
        <v>264.5</v>
      </c>
      <c r="I146" s="258"/>
      <c r="J146" s="254"/>
      <c r="K146" s="254"/>
      <c r="L146" s="259"/>
      <c r="M146" s="260"/>
      <c r="N146" s="261"/>
      <c r="O146" s="261"/>
      <c r="P146" s="261"/>
      <c r="Q146" s="261"/>
      <c r="R146" s="261"/>
      <c r="S146" s="261"/>
      <c r="T146" s="262"/>
      <c r="U146" s="15"/>
      <c r="V146" s="15"/>
      <c r="W146" s="15"/>
      <c r="X146" s="15"/>
      <c r="Y146" s="15"/>
      <c r="Z146" s="15"/>
      <c r="AA146" s="15"/>
      <c r="AB146" s="15"/>
      <c r="AC146" s="15"/>
      <c r="AD146" s="15"/>
      <c r="AE146" s="15"/>
      <c r="AT146" s="263" t="s">
        <v>154</v>
      </c>
      <c r="AU146" s="263" t="s">
        <v>97</v>
      </c>
      <c r="AV146" s="15" t="s">
        <v>153</v>
      </c>
      <c r="AW146" s="15" t="s">
        <v>30</v>
      </c>
      <c r="AX146" s="15" t="s">
        <v>80</v>
      </c>
      <c r="AY146" s="263" t="s">
        <v>145</v>
      </c>
    </row>
    <row r="147" s="2" customFormat="1" ht="44.25" customHeight="1">
      <c r="A147" s="38"/>
      <c r="B147" s="39"/>
      <c r="C147" s="218" t="s">
        <v>193</v>
      </c>
      <c r="D147" s="218" t="s">
        <v>148</v>
      </c>
      <c r="E147" s="219" t="s">
        <v>970</v>
      </c>
      <c r="F147" s="220" t="s">
        <v>971</v>
      </c>
      <c r="G147" s="221" t="s">
        <v>421</v>
      </c>
      <c r="H147" s="222">
        <v>30</v>
      </c>
      <c r="I147" s="223"/>
      <c r="J147" s="224">
        <f>ROUND(I147*H147,2)</f>
        <v>0</v>
      </c>
      <c r="K147" s="220" t="s">
        <v>152</v>
      </c>
      <c r="L147" s="44"/>
      <c r="M147" s="225" t="s">
        <v>1</v>
      </c>
      <c r="N147" s="226" t="s">
        <v>39</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193</v>
      </c>
      <c r="AT147" s="229" t="s">
        <v>148</v>
      </c>
      <c r="AU147" s="229" t="s">
        <v>97</v>
      </c>
      <c r="AY147" s="17" t="s">
        <v>145</v>
      </c>
      <c r="BE147" s="230">
        <f>IF(N147="základní",J147,0)</f>
        <v>0</v>
      </c>
      <c r="BF147" s="230">
        <f>IF(N147="snížená",J147,0)</f>
        <v>0</v>
      </c>
      <c r="BG147" s="230">
        <f>IF(N147="zákl. přenesená",J147,0)</f>
        <v>0</v>
      </c>
      <c r="BH147" s="230">
        <f>IF(N147="sníž. přenesená",J147,0)</f>
        <v>0</v>
      </c>
      <c r="BI147" s="230">
        <f>IF(N147="nulová",J147,0)</f>
        <v>0</v>
      </c>
      <c r="BJ147" s="17" t="s">
        <v>97</v>
      </c>
      <c r="BK147" s="230">
        <f>ROUND(I147*H147,2)</f>
        <v>0</v>
      </c>
      <c r="BL147" s="17" t="s">
        <v>193</v>
      </c>
      <c r="BM147" s="229" t="s">
        <v>239</v>
      </c>
    </row>
    <row r="148" s="2" customFormat="1" ht="24.15" customHeight="1">
      <c r="A148" s="38"/>
      <c r="B148" s="39"/>
      <c r="C148" s="264" t="s">
        <v>244</v>
      </c>
      <c r="D148" s="264" t="s">
        <v>184</v>
      </c>
      <c r="E148" s="265" t="s">
        <v>972</v>
      </c>
      <c r="F148" s="266" t="s">
        <v>973</v>
      </c>
      <c r="G148" s="267" t="s">
        <v>421</v>
      </c>
      <c r="H148" s="268">
        <v>34.5</v>
      </c>
      <c r="I148" s="269"/>
      <c r="J148" s="270">
        <f>ROUND(I148*H148,2)</f>
        <v>0</v>
      </c>
      <c r="K148" s="266" t="s">
        <v>152</v>
      </c>
      <c r="L148" s="271"/>
      <c r="M148" s="272" t="s">
        <v>1</v>
      </c>
      <c r="N148" s="273" t="s">
        <v>39</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239</v>
      </c>
      <c r="AT148" s="229" t="s">
        <v>184</v>
      </c>
      <c r="AU148" s="229" t="s">
        <v>97</v>
      </c>
      <c r="AY148" s="17" t="s">
        <v>145</v>
      </c>
      <c r="BE148" s="230">
        <f>IF(N148="základní",J148,0)</f>
        <v>0</v>
      </c>
      <c r="BF148" s="230">
        <f>IF(N148="snížená",J148,0)</f>
        <v>0</v>
      </c>
      <c r="BG148" s="230">
        <f>IF(N148="zákl. přenesená",J148,0)</f>
        <v>0</v>
      </c>
      <c r="BH148" s="230">
        <f>IF(N148="sníž. přenesená",J148,0)</f>
        <v>0</v>
      </c>
      <c r="BI148" s="230">
        <f>IF(N148="nulová",J148,0)</f>
        <v>0</v>
      </c>
      <c r="BJ148" s="17" t="s">
        <v>97</v>
      </c>
      <c r="BK148" s="230">
        <f>ROUND(I148*H148,2)</f>
        <v>0</v>
      </c>
      <c r="BL148" s="17" t="s">
        <v>193</v>
      </c>
      <c r="BM148" s="229" t="s">
        <v>247</v>
      </c>
    </row>
    <row r="149" s="14" customFormat="1">
      <c r="A149" s="14"/>
      <c r="B149" s="242"/>
      <c r="C149" s="243"/>
      <c r="D149" s="233" t="s">
        <v>154</v>
      </c>
      <c r="E149" s="244" t="s">
        <v>1</v>
      </c>
      <c r="F149" s="245" t="s">
        <v>974</v>
      </c>
      <c r="G149" s="243"/>
      <c r="H149" s="246">
        <v>34.5</v>
      </c>
      <c r="I149" s="247"/>
      <c r="J149" s="243"/>
      <c r="K149" s="243"/>
      <c r="L149" s="248"/>
      <c r="M149" s="249"/>
      <c r="N149" s="250"/>
      <c r="O149" s="250"/>
      <c r="P149" s="250"/>
      <c r="Q149" s="250"/>
      <c r="R149" s="250"/>
      <c r="S149" s="250"/>
      <c r="T149" s="251"/>
      <c r="U149" s="14"/>
      <c r="V149" s="14"/>
      <c r="W149" s="14"/>
      <c r="X149" s="14"/>
      <c r="Y149" s="14"/>
      <c r="Z149" s="14"/>
      <c r="AA149" s="14"/>
      <c r="AB149" s="14"/>
      <c r="AC149" s="14"/>
      <c r="AD149" s="14"/>
      <c r="AE149" s="14"/>
      <c r="AT149" s="252" t="s">
        <v>154</v>
      </c>
      <c r="AU149" s="252" t="s">
        <v>97</v>
      </c>
      <c r="AV149" s="14" t="s">
        <v>97</v>
      </c>
      <c r="AW149" s="14" t="s">
        <v>30</v>
      </c>
      <c r="AX149" s="14" t="s">
        <v>73</v>
      </c>
      <c r="AY149" s="252" t="s">
        <v>145</v>
      </c>
    </row>
    <row r="150" s="15" customFormat="1">
      <c r="A150" s="15"/>
      <c r="B150" s="253"/>
      <c r="C150" s="254"/>
      <c r="D150" s="233" t="s">
        <v>154</v>
      </c>
      <c r="E150" s="255" t="s">
        <v>1</v>
      </c>
      <c r="F150" s="256" t="s">
        <v>157</v>
      </c>
      <c r="G150" s="254"/>
      <c r="H150" s="257">
        <v>34.5</v>
      </c>
      <c r="I150" s="258"/>
      <c r="J150" s="254"/>
      <c r="K150" s="254"/>
      <c r="L150" s="259"/>
      <c r="M150" s="260"/>
      <c r="N150" s="261"/>
      <c r="O150" s="261"/>
      <c r="P150" s="261"/>
      <c r="Q150" s="261"/>
      <c r="R150" s="261"/>
      <c r="S150" s="261"/>
      <c r="T150" s="262"/>
      <c r="U150" s="15"/>
      <c r="V150" s="15"/>
      <c r="W150" s="15"/>
      <c r="X150" s="15"/>
      <c r="Y150" s="15"/>
      <c r="Z150" s="15"/>
      <c r="AA150" s="15"/>
      <c r="AB150" s="15"/>
      <c r="AC150" s="15"/>
      <c r="AD150" s="15"/>
      <c r="AE150" s="15"/>
      <c r="AT150" s="263" t="s">
        <v>154</v>
      </c>
      <c r="AU150" s="263" t="s">
        <v>97</v>
      </c>
      <c r="AV150" s="15" t="s">
        <v>153</v>
      </c>
      <c r="AW150" s="15" t="s">
        <v>30</v>
      </c>
      <c r="AX150" s="15" t="s">
        <v>80</v>
      </c>
      <c r="AY150" s="263" t="s">
        <v>145</v>
      </c>
    </row>
    <row r="151" s="2" customFormat="1" ht="44.25" customHeight="1">
      <c r="A151" s="38"/>
      <c r="B151" s="39"/>
      <c r="C151" s="218" t="s">
        <v>199</v>
      </c>
      <c r="D151" s="218" t="s">
        <v>148</v>
      </c>
      <c r="E151" s="219" t="s">
        <v>975</v>
      </c>
      <c r="F151" s="220" t="s">
        <v>976</v>
      </c>
      <c r="G151" s="221" t="s">
        <v>421</v>
      </c>
      <c r="H151" s="222">
        <v>30</v>
      </c>
      <c r="I151" s="223"/>
      <c r="J151" s="224">
        <f>ROUND(I151*H151,2)</f>
        <v>0</v>
      </c>
      <c r="K151" s="220" t="s">
        <v>152</v>
      </c>
      <c r="L151" s="44"/>
      <c r="M151" s="225" t="s">
        <v>1</v>
      </c>
      <c r="N151" s="226" t="s">
        <v>39</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193</v>
      </c>
      <c r="AT151" s="229" t="s">
        <v>148</v>
      </c>
      <c r="AU151" s="229" t="s">
        <v>97</v>
      </c>
      <c r="AY151" s="17" t="s">
        <v>145</v>
      </c>
      <c r="BE151" s="230">
        <f>IF(N151="základní",J151,0)</f>
        <v>0</v>
      </c>
      <c r="BF151" s="230">
        <f>IF(N151="snížená",J151,0)</f>
        <v>0</v>
      </c>
      <c r="BG151" s="230">
        <f>IF(N151="zákl. přenesená",J151,0)</f>
        <v>0</v>
      </c>
      <c r="BH151" s="230">
        <f>IF(N151="sníž. přenesená",J151,0)</f>
        <v>0</v>
      </c>
      <c r="BI151" s="230">
        <f>IF(N151="nulová",J151,0)</f>
        <v>0</v>
      </c>
      <c r="BJ151" s="17" t="s">
        <v>97</v>
      </c>
      <c r="BK151" s="230">
        <f>ROUND(I151*H151,2)</f>
        <v>0</v>
      </c>
      <c r="BL151" s="17" t="s">
        <v>193</v>
      </c>
      <c r="BM151" s="229" t="s">
        <v>252</v>
      </c>
    </row>
    <row r="152" s="2" customFormat="1" ht="24.15" customHeight="1">
      <c r="A152" s="38"/>
      <c r="B152" s="39"/>
      <c r="C152" s="264" t="s">
        <v>254</v>
      </c>
      <c r="D152" s="264" t="s">
        <v>184</v>
      </c>
      <c r="E152" s="265" t="s">
        <v>977</v>
      </c>
      <c r="F152" s="266" t="s">
        <v>978</v>
      </c>
      <c r="G152" s="267" t="s">
        <v>421</v>
      </c>
      <c r="H152" s="268">
        <v>34.5</v>
      </c>
      <c r="I152" s="269"/>
      <c r="J152" s="270">
        <f>ROUND(I152*H152,2)</f>
        <v>0</v>
      </c>
      <c r="K152" s="266" t="s">
        <v>152</v>
      </c>
      <c r="L152" s="271"/>
      <c r="M152" s="272" t="s">
        <v>1</v>
      </c>
      <c r="N152" s="273" t="s">
        <v>39</v>
      </c>
      <c r="O152" s="91"/>
      <c r="P152" s="227">
        <f>O152*H152</f>
        <v>0</v>
      </c>
      <c r="Q152" s="227">
        <v>0</v>
      </c>
      <c r="R152" s="227">
        <f>Q152*H152</f>
        <v>0</v>
      </c>
      <c r="S152" s="227">
        <v>0</v>
      </c>
      <c r="T152" s="228">
        <f>S152*H152</f>
        <v>0</v>
      </c>
      <c r="U152" s="38"/>
      <c r="V152" s="38"/>
      <c r="W152" s="38"/>
      <c r="X152" s="38"/>
      <c r="Y152" s="38"/>
      <c r="Z152" s="38"/>
      <c r="AA152" s="38"/>
      <c r="AB152" s="38"/>
      <c r="AC152" s="38"/>
      <c r="AD152" s="38"/>
      <c r="AE152" s="38"/>
      <c r="AR152" s="229" t="s">
        <v>239</v>
      </c>
      <c r="AT152" s="229" t="s">
        <v>184</v>
      </c>
      <c r="AU152" s="229" t="s">
        <v>97</v>
      </c>
      <c r="AY152" s="17" t="s">
        <v>145</v>
      </c>
      <c r="BE152" s="230">
        <f>IF(N152="základní",J152,0)</f>
        <v>0</v>
      </c>
      <c r="BF152" s="230">
        <f>IF(N152="snížená",J152,0)</f>
        <v>0</v>
      </c>
      <c r="BG152" s="230">
        <f>IF(N152="zákl. přenesená",J152,0)</f>
        <v>0</v>
      </c>
      <c r="BH152" s="230">
        <f>IF(N152="sníž. přenesená",J152,0)</f>
        <v>0</v>
      </c>
      <c r="BI152" s="230">
        <f>IF(N152="nulová",J152,0)</f>
        <v>0</v>
      </c>
      <c r="BJ152" s="17" t="s">
        <v>97</v>
      </c>
      <c r="BK152" s="230">
        <f>ROUND(I152*H152,2)</f>
        <v>0</v>
      </c>
      <c r="BL152" s="17" t="s">
        <v>193</v>
      </c>
      <c r="BM152" s="229" t="s">
        <v>257</v>
      </c>
    </row>
    <row r="153" s="14" customFormat="1">
      <c r="A153" s="14"/>
      <c r="B153" s="242"/>
      <c r="C153" s="243"/>
      <c r="D153" s="233" t="s">
        <v>154</v>
      </c>
      <c r="E153" s="244" t="s">
        <v>1</v>
      </c>
      <c r="F153" s="245" t="s">
        <v>974</v>
      </c>
      <c r="G153" s="243"/>
      <c r="H153" s="246">
        <v>34.5</v>
      </c>
      <c r="I153" s="247"/>
      <c r="J153" s="243"/>
      <c r="K153" s="243"/>
      <c r="L153" s="248"/>
      <c r="M153" s="249"/>
      <c r="N153" s="250"/>
      <c r="O153" s="250"/>
      <c r="P153" s="250"/>
      <c r="Q153" s="250"/>
      <c r="R153" s="250"/>
      <c r="S153" s="250"/>
      <c r="T153" s="251"/>
      <c r="U153" s="14"/>
      <c r="V153" s="14"/>
      <c r="W153" s="14"/>
      <c r="X153" s="14"/>
      <c r="Y153" s="14"/>
      <c r="Z153" s="14"/>
      <c r="AA153" s="14"/>
      <c r="AB153" s="14"/>
      <c r="AC153" s="14"/>
      <c r="AD153" s="14"/>
      <c r="AE153" s="14"/>
      <c r="AT153" s="252" t="s">
        <v>154</v>
      </c>
      <c r="AU153" s="252" t="s">
        <v>97</v>
      </c>
      <c r="AV153" s="14" t="s">
        <v>97</v>
      </c>
      <c r="AW153" s="14" t="s">
        <v>30</v>
      </c>
      <c r="AX153" s="14" t="s">
        <v>73</v>
      </c>
      <c r="AY153" s="252" t="s">
        <v>145</v>
      </c>
    </row>
    <row r="154" s="15" customFormat="1">
      <c r="A154" s="15"/>
      <c r="B154" s="253"/>
      <c r="C154" s="254"/>
      <c r="D154" s="233" t="s">
        <v>154</v>
      </c>
      <c r="E154" s="255" t="s">
        <v>1</v>
      </c>
      <c r="F154" s="256" t="s">
        <v>157</v>
      </c>
      <c r="G154" s="254"/>
      <c r="H154" s="257">
        <v>34.5</v>
      </c>
      <c r="I154" s="258"/>
      <c r="J154" s="254"/>
      <c r="K154" s="254"/>
      <c r="L154" s="259"/>
      <c r="M154" s="260"/>
      <c r="N154" s="261"/>
      <c r="O154" s="261"/>
      <c r="P154" s="261"/>
      <c r="Q154" s="261"/>
      <c r="R154" s="261"/>
      <c r="S154" s="261"/>
      <c r="T154" s="262"/>
      <c r="U154" s="15"/>
      <c r="V154" s="15"/>
      <c r="W154" s="15"/>
      <c r="X154" s="15"/>
      <c r="Y154" s="15"/>
      <c r="Z154" s="15"/>
      <c r="AA154" s="15"/>
      <c r="AB154" s="15"/>
      <c r="AC154" s="15"/>
      <c r="AD154" s="15"/>
      <c r="AE154" s="15"/>
      <c r="AT154" s="263" t="s">
        <v>154</v>
      </c>
      <c r="AU154" s="263" t="s">
        <v>97</v>
      </c>
      <c r="AV154" s="15" t="s">
        <v>153</v>
      </c>
      <c r="AW154" s="15" t="s">
        <v>30</v>
      </c>
      <c r="AX154" s="15" t="s">
        <v>80</v>
      </c>
      <c r="AY154" s="263" t="s">
        <v>145</v>
      </c>
    </row>
    <row r="155" s="2" customFormat="1" ht="37.8" customHeight="1">
      <c r="A155" s="38"/>
      <c r="B155" s="39"/>
      <c r="C155" s="218" t="s">
        <v>204</v>
      </c>
      <c r="D155" s="218" t="s">
        <v>148</v>
      </c>
      <c r="E155" s="219" t="s">
        <v>979</v>
      </c>
      <c r="F155" s="220" t="s">
        <v>980</v>
      </c>
      <c r="G155" s="221" t="s">
        <v>165</v>
      </c>
      <c r="H155" s="222">
        <v>8</v>
      </c>
      <c r="I155" s="223"/>
      <c r="J155" s="224">
        <f>ROUND(I155*H155,2)</f>
        <v>0</v>
      </c>
      <c r="K155" s="220" t="s">
        <v>152</v>
      </c>
      <c r="L155" s="44"/>
      <c r="M155" s="225" t="s">
        <v>1</v>
      </c>
      <c r="N155" s="226" t="s">
        <v>39</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193</v>
      </c>
      <c r="AT155" s="229" t="s">
        <v>148</v>
      </c>
      <c r="AU155" s="229" t="s">
        <v>97</v>
      </c>
      <c r="AY155" s="17" t="s">
        <v>145</v>
      </c>
      <c r="BE155" s="230">
        <f>IF(N155="základní",J155,0)</f>
        <v>0</v>
      </c>
      <c r="BF155" s="230">
        <f>IF(N155="snížená",J155,0)</f>
        <v>0</v>
      </c>
      <c r="BG155" s="230">
        <f>IF(N155="zákl. přenesená",J155,0)</f>
        <v>0</v>
      </c>
      <c r="BH155" s="230">
        <f>IF(N155="sníž. přenesená",J155,0)</f>
        <v>0</v>
      </c>
      <c r="BI155" s="230">
        <f>IF(N155="nulová",J155,0)</f>
        <v>0</v>
      </c>
      <c r="BJ155" s="17" t="s">
        <v>97</v>
      </c>
      <c r="BK155" s="230">
        <f>ROUND(I155*H155,2)</f>
        <v>0</v>
      </c>
      <c r="BL155" s="17" t="s">
        <v>193</v>
      </c>
      <c r="BM155" s="229" t="s">
        <v>261</v>
      </c>
    </row>
    <row r="156" s="2" customFormat="1" ht="24.15" customHeight="1">
      <c r="A156" s="38"/>
      <c r="B156" s="39"/>
      <c r="C156" s="264" t="s">
        <v>7</v>
      </c>
      <c r="D156" s="264" t="s">
        <v>184</v>
      </c>
      <c r="E156" s="265" t="s">
        <v>981</v>
      </c>
      <c r="F156" s="266" t="s">
        <v>982</v>
      </c>
      <c r="G156" s="267" t="s">
        <v>165</v>
      </c>
      <c r="H156" s="268">
        <v>8</v>
      </c>
      <c r="I156" s="269"/>
      <c r="J156" s="270">
        <f>ROUND(I156*H156,2)</f>
        <v>0</v>
      </c>
      <c r="K156" s="266" t="s">
        <v>152</v>
      </c>
      <c r="L156" s="271"/>
      <c r="M156" s="272" t="s">
        <v>1</v>
      </c>
      <c r="N156" s="273" t="s">
        <v>39</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239</v>
      </c>
      <c r="AT156" s="229" t="s">
        <v>184</v>
      </c>
      <c r="AU156" s="229" t="s">
        <v>97</v>
      </c>
      <c r="AY156" s="17" t="s">
        <v>145</v>
      </c>
      <c r="BE156" s="230">
        <f>IF(N156="základní",J156,0)</f>
        <v>0</v>
      </c>
      <c r="BF156" s="230">
        <f>IF(N156="snížená",J156,0)</f>
        <v>0</v>
      </c>
      <c r="BG156" s="230">
        <f>IF(N156="zákl. přenesená",J156,0)</f>
        <v>0</v>
      </c>
      <c r="BH156" s="230">
        <f>IF(N156="sníž. přenesená",J156,0)</f>
        <v>0</v>
      </c>
      <c r="BI156" s="230">
        <f>IF(N156="nulová",J156,0)</f>
        <v>0</v>
      </c>
      <c r="BJ156" s="17" t="s">
        <v>97</v>
      </c>
      <c r="BK156" s="230">
        <f>ROUND(I156*H156,2)</f>
        <v>0</v>
      </c>
      <c r="BL156" s="17" t="s">
        <v>193</v>
      </c>
      <c r="BM156" s="229" t="s">
        <v>265</v>
      </c>
    </row>
    <row r="157" s="2" customFormat="1" ht="37.8" customHeight="1">
      <c r="A157" s="38"/>
      <c r="B157" s="39"/>
      <c r="C157" s="218" t="s">
        <v>208</v>
      </c>
      <c r="D157" s="218" t="s">
        <v>148</v>
      </c>
      <c r="E157" s="219" t="s">
        <v>983</v>
      </c>
      <c r="F157" s="220" t="s">
        <v>984</v>
      </c>
      <c r="G157" s="221" t="s">
        <v>165</v>
      </c>
      <c r="H157" s="222">
        <v>4</v>
      </c>
      <c r="I157" s="223"/>
      <c r="J157" s="224">
        <f>ROUND(I157*H157,2)</f>
        <v>0</v>
      </c>
      <c r="K157" s="220" t="s">
        <v>152</v>
      </c>
      <c r="L157" s="44"/>
      <c r="M157" s="225" t="s">
        <v>1</v>
      </c>
      <c r="N157" s="226" t="s">
        <v>39</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193</v>
      </c>
      <c r="AT157" s="229" t="s">
        <v>148</v>
      </c>
      <c r="AU157" s="229" t="s">
        <v>97</v>
      </c>
      <c r="AY157" s="17" t="s">
        <v>145</v>
      </c>
      <c r="BE157" s="230">
        <f>IF(N157="základní",J157,0)</f>
        <v>0</v>
      </c>
      <c r="BF157" s="230">
        <f>IF(N157="snížená",J157,0)</f>
        <v>0</v>
      </c>
      <c r="BG157" s="230">
        <f>IF(N157="zákl. přenesená",J157,0)</f>
        <v>0</v>
      </c>
      <c r="BH157" s="230">
        <f>IF(N157="sníž. přenesená",J157,0)</f>
        <v>0</v>
      </c>
      <c r="BI157" s="230">
        <f>IF(N157="nulová",J157,0)</f>
        <v>0</v>
      </c>
      <c r="BJ157" s="17" t="s">
        <v>97</v>
      </c>
      <c r="BK157" s="230">
        <f>ROUND(I157*H157,2)</f>
        <v>0</v>
      </c>
      <c r="BL157" s="17" t="s">
        <v>193</v>
      </c>
      <c r="BM157" s="229" t="s">
        <v>268</v>
      </c>
    </row>
    <row r="158" s="2" customFormat="1" ht="24.15" customHeight="1">
      <c r="A158" s="38"/>
      <c r="B158" s="39"/>
      <c r="C158" s="264" t="s">
        <v>270</v>
      </c>
      <c r="D158" s="264" t="s">
        <v>184</v>
      </c>
      <c r="E158" s="265" t="s">
        <v>985</v>
      </c>
      <c r="F158" s="266" t="s">
        <v>986</v>
      </c>
      <c r="G158" s="267" t="s">
        <v>165</v>
      </c>
      <c r="H158" s="268">
        <v>4</v>
      </c>
      <c r="I158" s="269"/>
      <c r="J158" s="270">
        <f>ROUND(I158*H158,2)</f>
        <v>0</v>
      </c>
      <c r="K158" s="266" t="s">
        <v>152</v>
      </c>
      <c r="L158" s="271"/>
      <c r="M158" s="272" t="s">
        <v>1</v>
      </c>
      <c r="N158" s="273" t="s">
        <v>39</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239</v>
      </c>
      <c r="AT158" s="229" t="s">
        <v>184</v>
      </c>
      <c r="AU158" s="229" t="s">
        <v>97</v>
      </c>
      <c r="AY158" s="17" t="s">
        <v>145</v>
      </c>
      <c r="BE158" s="230">
        <f>IF(N158="základní",J158,0)</f>
        <v>0</v>
      </c>
      <c r="BF158" s="230">
        <f>IF(N158="snížená",J158,0)</f>
        <v>0</v>
      </c>
      <c r="BG158" s="230">
        <f>IF(N158="zákl. přenesená",J158,0)</f>
        <v>0</v>
      </c>
      <c r="BH158" s="230">
        <f>IF(N158="sníž. přenesená",J158,0)</f>
        <v>0</v>
      </c>
      <c r="BI158" s="230">
        <f>IF(N158="nulová",J158,0)</f>
        <v>0</v>
      </c>
      <c r="BJ158" s="17" t="s">
        <v>97</v>
      </c>
      <c r="BK158" s="230">
        <f>ROUND(I158*H158,2)</f>
        <v>0</v>
      </c>
      <c r="BL158" s="17" t="s">
        <v>193</v>
      </c>
      <c r="BM158" s="229" t="s">
        <v>273</v>
      </c>
    </row>
    <row r="159" s="2" customFormat="1" ht="37.8" customHeight="1">
      <c r="A159" s="38"/>
      <c r="B159" s="39"/>
      <c r="C159" s="218" t="s">
        <v>212</v>
      </c>
      <c r="D159" s="218" t="s">
        <v>148</v>
      </c>
      <c r="E159" s="219" t="s">
        <v>987</v>
      </c>
      <c r="F159" s="220" t="s">
        <v>988</v>
      </c>
      <c r="G159" s="221" t="s">
        <v>165</v>
      </c>
      <c r="H159" s="222">
        <v>2</v>
      </c>
      <c r="I159" s="223"/>
      <c r="J159" s="224">
        <f>ROUND(I159*H159,2)</f>
        <v>0</v>
      </c>
      <c r="K159" s="220" t="s">
        <v>152</v>
      </c>
      <c r="L159" s="44"/>
      <c r="M159" s="225" t="s">
        <v>1</v>
      </c>
      <c r="N159" s="226" t="s">
        <v>39</v>
      </c>
      <c r="O159" s="91"/>
      <c r="P159" s="227">
        <f>O159*H159</f>
        <v>0</v>
      </c>
      <c r="Q159" s="227">
        <v>0</v>
      </c>
      <c r="R159" s="227">
        <f>Q159*H159</f>
        <v>0</v>
      </c>
      <c r="S159" s="227">
        <v>0</v>
      </c>
      <c r="T159" s="228">
        <f>S159*H159</f>
        <v>0</v>
      </c>
      <c r="U159" s="38"/>
      <c r="V159" s="38"/>
      <c r="W159" s="38"/>
      <c r="X159" s="38"/>
      <c r="Y159" s="38"/>
      <c r="Z159" s="38"/>
      <c r="AA159" s="38"/>
      <c r="AB159" s="38"/>
      <c r="AC159" s="38"/>
      <c r="AD159" s="38"/>
      <c r="AE159" s="38"/>
      <c r="AR159" s="229" t="s">
        <v>193</v>
      </c>
      <c r="AT159" s="229" t="s">
        <v>148</v>
      </c>
      <c r="AU159" s="229" t="s">
        <v>97</v>
      </c>
      <c r="AY159" s="17" t="s">
        <v>145</v>
      </c>
      <c r="BE159" s="230">
        <f>IF(N159="základní",J159,0)</f>
        <v>0</v>
      </c>
      <c r="BF159" s="230">
        <f>IF(N159="snížená",J159,0)</f>
        <v>0</v>
      </c>
      <c r="BG159" s="230">
        <f>IF(N159="zákl. přenesená",J159,0)</f>
        <v>0</v>
      </c>
      <c r="BH159" s="230">
        <f>IF(N159="sníž. přenesená",J159,0)</f>
        <v>0</v>
      </c>
      <c r="BI159" s="230">
        <f>IF(N159="nulová",J159,0)</f>
        <v>0</v>
      </c>
      <c r="BJ159" s="17" t="s">
        <v>97</v>
      </c>
      <c r="BK159" s="230">
        <f>ROUND(I159*H159,2)</f>
        <v>0</v>
      </c>
      <c r="BL159" s="17" t="s">
        <v>193</v>
      </c>
      <c r="BM159" s="229" t="s">
        <v>276</v>
      </c>
    </row>
    <row r="160" s="2" customFormat="1" ht="24.15" customHeight="1">
      <c r="A160" s="38"/>
      <c r="B160" s="39"/>
      <c r="C160" s="264" t="s">
        <v>277</v>
      </c>
      <c r="D160" s="264" t="s">
        <v>184</v>
      </c>
      <c r="E160" s="265" t="s">
        <v>989</v>
      </c>
      <c r="F160" s="266" t="s">
        <v>990</v>
      </c>
      <c r="G160" s="267" t="s">
        <v>165</v>
      </c>
      <c r="H160" s="268">
        <v>2</v>
      </c>
      <c r="I160" s="269"/>
      <c r="J160" s="270">
        <f>ROUND(I160*H160,2)</f>
        <v>0</v>
      </c>
      <c r="K160" s="266" t="s">
        <v>152</v>
      </c>
      <c r="L160" s="271"/>
      <c r="M160" s="272" t="s">
        <v>1</v>
      </c>
      <c r="N160" s="273" t="s">
        <v>39</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239</v>
      </c>
      <c r="AT160" s="229" t="s">
        <v>184</v>
      </c>
      <c r="AU160" s="229" t="s">
        <v>97</v>
      </c>
      <c r="AY160" s="17" t="s">
        <v>145</v>
      </c>
      <c r="BE160" s="230">
        <f>IF(N160="základní",J160,0)</f>
        <v>0</v>
      </c>
      <c r="BF160" s="230">
        <f>IF(N160="snížená",J160,0)</f>
        <v>0</v>
      </c>
      <c r="BG160" s="230">
        <f>IF(N160="zákl. přenesená",J160,0)</f>
        <v>0</v>
      </c>
      <c r="BH160" s="230">
        <f>IF(N160="sníž. přenesená",J160,0)</f>
        <v>0</v>
      </c>
      <c r="BI160" s="230">
        <f>IF(N160="nulová",J160,0)</f>
        <v>0</v>
      </c>
      <c r="BJ160" s="17" t="s">
        <v>97</v>
      </c>
      <c r="BK160" s="230">
        <f>ROUND(I160*H160,2)</f>
        <v>0</v>
      </c>
      <c r="BL160" s="17" t="s">
        <v>193</v>
      </c>
      <c r="BM160" s="229" t="s">
        <v>280</v>
      </c>
    </row>
    <row r="161" s="2" customFormat="1" ht="49.05" customHeight="1">
      <c r="A161" s="38"/>
      <c r="B161" s="39"/>
      <c r="C161" s="218" t="s">
        <v>218</v>
      </c>
      <c r="D161" s="218" t="s">
        <v>148</v>
      </c>
      <c r="E161" s="219" t="s">
        <v>991</v>
      </c>
      <c r="F161" s="220" t="s">
        <v>992</v>
      </c>
      <c r="G161" s="221" t="s">
        <v>165</v>
      </c>
      <c r="H161" s="222">
        <v>2</v>
      </c>
      <c r="I161" s="223"/>
      <c r="J161" s="224">
        <f>ROUND(I161*H161,2)</f>
        <v>0</v>
      </c>
      <c r="K161" s="220" t="s">
        <v>152</v>
      </c>
      <c r="L161" s="44"/>
      <c r="M161" s="225" t="s">
        <v>1</v>
      </c>
      <c r="N161" s="226" t="s">
        <v>39</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193</v>
      </c>
      <c r="AT161" s="229" t="s">
        <v>148</v>
      </c>
      <c r="AU161" s="229" t="s">
        <v>97</v>
      </c>
      <c r="AY161" s="17" t="s">
        <v>145</v>
      </c>
      <c r="BE161" s="230">
        <f>IF(N161="základní",J161,0)</f>
        <v>0</v>
      </c>
      <c r="BF161" s="230">
        <f>IF(N161="snížená",J161,0)</f>
        <v>0</v>
      </c>
      <c r="BG161" s="230">
        <f>IF(N161="zákl. přenesená",J161,0)</f>
        <v>0</v>
      </c>
      <c r="BH161" s="230">
        <f>IF(N161="sníž. přenesená",J161,0)</f>
        <v>0</v>
      </c>
      <c r="BI161" s="230">
        <f>IF(N161="nulová",J161,0)</f>
        <v>0</v>
      </c>
      <c r="BJ161" s="17" t="s">
        <v>97</v>
      </c>
      <c r="BK161" s="230">
        <f>ROUND(I161*H161,2)</f>
        <v>0</v>
      </c>
      <c r="BL161" s="17" t="s">
        <v>193</v>
      </c>
      <c r="BM161" s="229" t="s">
        <v>281</v>
      </c>
    </row>
    <row r="162" s="2" customFormat="1" ht="24.15" customHeight="1">
      <c r="A162" s="38"/>
      <c r="B162" s="39"/>
      <c r="C162" s="264" t="s">
        <v>282</v>
      </c>
      <c r="D162" s="264" t="s">
        <v>184</v>
      </c>
      <c r="E162" s="265" t="s">
        <v>993</v>
      </c>
      <c r="F162" s="266" t="s">
        <v>994</v>
      </c>
      <c r="G162" s="267" t="s">
        <v>165</v>
      </c>
      <c r="H162" s="268">
        <v>2</v>
      </c>
      <c r="I162" s="269"/>
      <c r="J162" s="270">
        <f>ROUND(I162*H162,2)</f>
        <v>0</v>
      </c>
      <c r="K162" s="266" t="s">
        <v>152</v>
      </c>
      <c r="L162" s="271"/>
      <c r="M162" s="272" t="s">
        <v>1</v>
      </c>
      <c r="N162" s="273" t="s">
        <v>39</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239</v>
      </c>
      <c r="AT162" s="229" t="s">
        <v>184</v>
      </c>
      <c r="AU162" s="229" t="s">
        <v>97</v>
      </c>
      <c r="AY162" s="17" t="s">
        <v>145</v>
      </c>
      <c r="BE162" s="230">
        <f>IF(N162="základní",J162,0)</f>
        <v>0</v>
      </c>
      <c r="BF162" s="230">
        <f>IF(N162="snížená",J162,0)</f>
        <v>0</v>
      </c>
      <c r="BG162" s="230">
        <f>IF(N162="zákl. přenesená",J162,0)</f>
        <v>0</v>
      </c>
      <c r="BH162" s="230">
        <f>IF(N162="sníž. přenesená",J162,0)</f>
        <v>0</v>
      </c>
      <c r="BI162" s="230">
        <f>IF(N162="nulová",J162,0)</f>
        <v>0</v>
      </c>
      <c r="BJ162" s="17" t="s">
        <v>97</v>
      </c>
      <c r="BK162" s="230">
        <f>ROUND(I162*H162,2)</f>
        <v>0</v>
      </c>
      <c r="BL162" s="17" t="s">
        <v>193</v>
      </c>
      <c r="BM162" s="229" t="s">
        <v>285</v>
      </c>
    </row>
    <row r="163" s="2" customFormat="1" ht="24.15" customHeight="1">
      <c r="A163" s="38"/>
      <c r="B163" s="39"/>
      <c r="C163" s="218" t="s">
        <v>224</v>
      </c>
      <c r="D163" s="218" t="s">
        <v>148</v>
      </c>
      <c r="E163" s="219" t="s">
        <v>995</v>
      </c>
      <c r="F163" s="220" t="s">
        <v>996</v>
      </c>
      <c r="G163" s="221" t="s">
        <v>165</v>
      </c>
      <c r="H163" s="222">
        <v>3</v>
      </c>
      <c r="I163" s="223"/>
      <c r="J163" s="224">
        <f>ROUND(I163*H163,2)</f>
        <v>0</v>
      </c>
      <c r="K163" s="220" t="s">
        <v>152</v>
      </c>
      <c r="L163" s="44"/>
      <c r="M163" s="225" t="s">
        <v>1</v>
      </c>
      <c r="N163" s="226" t="s">
        <v>39</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193</v>
      </c>
      <c r="AT163" s="229" t="s">
        <v>148</v>
      </c>
      <c r="AU163" s="229" t="s">
        <v>97</v>
      </c>
      <c r="AY163" s="17" t="s">
        <v>145</v>
      </c>
      <c r="BE163" s="230">
        <f>IF(N163="základní",J163,0)</f>
        <v>0</v>
      </c>
      <c r="BF163" s="230">
        <f>IF(N163="snížená",J163,0)</f>
        <v>0</v>
      </c>
      <c r="BG163" s="230">
        <f>IF(N163="zákl. přenesená",J163,0)</f>
        <v>0</v>
      </c>
      <c r="BH163" s="230">
        <f>IF(N163="sníž. přenesená",J163,0)</f>
        <v>0</v>
      </c>
      <c r="BI163" s="230">
        <f>IF(N163="nulová",J163,0)</f>
        <v>0</v>
      </c>
      <c r="BJ163" s="17" t="s">
        <v>97</v>
      </c>
      <c r="BK163" s="230">
        <f>ROUND(I163*H163,2)</f>
        <v>0</v>
      </c>
      <c r="BL163" s="17" t="s">
        <v>193</v>
      </c>
      <c r="BM163" s="229" t="s">
        <v>288</v>
      </c>
    </row>
    <row r="164" s="2" customFormat="1" ht="16.5" customHeight="1">
      <c r="A164" s="38"/>
      <c r="B164" s="39"/>
      <c r="C164" s="264" t="s">
        <v>289</v>
      </c>
      <c r="D164" s="264" t="s">
        <v>184</v>
      </c>
      <c r="E164" s="265" t="s">
        <v>997</v>
      </c>
      <c r="F164" s="266" t="s">
        <v>998</v>
      </c>
      <c r="G164" s="267" t="s">
        <v>165</v>
      </c>
      <c r="H164" s="268">
        <v>3</v>
      </c>
      <c r="I164" s="269"/>
      <c r="J164" s="270">
        <f>ROUND(I164*H164,2)</f>
        <v>0</v>
      </c>
      <c r="K164" s="266" t="s">
        <v>152</v>
      </c>
      <c r="L164" s="271"/>
      <c r="M164" s="272" t="s">
        <v>1</v>
      </c>
      <c r="N164" s="273" t="s">
        <v>39</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239</v>
      </c>
      <c r="AT164" s="229" t="s">
        <v>184</v>
      </c>
      <c r="AU164" s="229" t="s">
        <v>97</v>
      </c>
      <c r="AY164" s="17" t="s">
        <v>145</v>
      </c>
      <c r="BE164" s="230">
        <f>IF(N164="základní",J164,0)</f>
        <v>0</v>
      </c>
      <c r="BF164" s="230">
        <f>IF(N164="snížená",J164,0)</f>
        <v>0</v>
      </c>
      <c r="BG164" s="230">
        <f>IF(N164="zákl. přenesená",J164,0)</f>
        <v>0</v>
      </c>
      <c r="BH164" s="230">
        <f>IF(N164="sníž. přenesená",J164,0)</f>
        <v>0</v>
      </c>
      <c r="BI164" s="230">
        <f>IF(N164="nulová",J164,0)</f>
        <v>0</v>
      </c>
      <c r="BJ164" s="17" t="s">
        <v>97</v>
      </c>
      <c r="BK164" s="230">
        <f>ROUND(I164*H164,2)</f>
        <v>0</v>
      </c>
      <c r="BL164" s="17" t="s">
        <v>193</v>
      </c>
      <c r="BM164" s="229" t="s">
        <v>292</v>
      </c>
    </row>
    <row r="165" s="2" customFormat="1" ht="44.25" customHeight="1">
      <c r="A165" s="38"/>
      <c r="B165" s="39"/>
      <c r="C165" s="218" t="s">
        <v>234</v>
      </c>
      <c r="D165" s="218" t="s">
        <v>148</v>
      </c>
      <c r="E165" s="219" t="s">
        <v>999</v>
      </c>
      <c r="F165" s="220" t="s">
        <v>1000</v>
      </c>
      <c r="G165" s="221" t="s">
        <v>165</v>
      </c>
      <c r="H165" s="222">
        <v>8</v>
      </c>
      <c r="I165" s="223"/>
      <c r="J165" s="224">
        <f>ROUND(I165*H165,2)</f>
        <v>0</v>
      </c>
      <c r="K165" s="220" t="s">
        <v>152</v>
      </c>
      <c r="L165" s="44"/>
      <c r="M165" s="225" t="s">
        <v>1</v>
      </c>
      <c r="N165" s="226" t="s">
        <v>39</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193</v>
      </c>
      <c r="AT165" s="229" t="s">
        <v>148</v>
      </c>
      <c r="AU165" s="229" t="s">
        <v>97</v>
      </c>
      <c r="AY165" s="17" t="s">
        <v>145</v>
      </c>
      <c r="BE165" s="230">
        <f>IF(N165="základní",J165,0)</f>
        <v>0</v>
      </c>
      <c r="BF165" s="230">
        <f>IF(N165="snížená",J165,0)</f>
        <v>0</v>
      </c>
      <c r="BG165" s="230">
        <f>IF(N165="zákl. přenesená",J165,0)</f>
        <v>0</v>
      </c>
      <c r="BH165" s="230">
        <f>IF(N165="sníž. přenesená",J165,0)</f>
        <v>0</v>
      </c>
      <c r="BI165" s="230">
        <f>IF(N165="nulová",J165,0)</f>
        <v>0</v>
      </c>
      <c r="BJ165" s="17" t="s">
        <v>97</v>
      </c>
      <c r="BK165" s="230">
        <f>ROUND(I165*H165,2)</f>
        <v>0</v>
      </c>
      <c r="BL165" s="17" t="s">
        <v>193</v>
      </c>
      <c r="BM165" s="229" t="s">
        <v>295</v>
      </c>
    </row>
    <row r="166" s="2" customFormat="1" ht="24.15" customHeight="1">
      <c r="A166" s="38"/>
      <c r="B166" s="39"/>
      <c r="C166" s="264" t="s">
        <v>298</v>
      </c>
      <c r="D166" s="264" t="s">
        <v>184</v>
      </c>
      <c r="E166" s="265" t="s">
        <v>1001</v>
      </c>
      <c r="F166" s="266" t="s">
        <v>1002</v>
      </c>
      <c r="G166" s="267" t="s">
        <v>165</v>
      </c>
      <c r="H166" s="268">
        <v>8</v>
      </c>
      <c r="I166" s="269"/>
      <c r="J166" s="270">
        <f>ROUND(I166*H166,2)</f>
        <v>0</v>
      </c>
      <c r="K166" s="266" t="s">
        <v>152</v>
      </c>
      <c r="L166" s="271"/>
      <c r="M166" s="272" t="s">
        <v>1</v>
      </c>
      <c r="N166" s="273" t="s">
        <v>39</v>
      </c>
      <c r="O166" s="91"/>
      <c r="P166" s="227">
        <f>O166*H166</f>
        <v>0</v>
      </c>
      <c r="Q166" s="227">
        <v>0</v>
      </c>
      <c r="R166" s="227">
        <f>Q166*H166</f>
        <v>0</v>
      </c>
      <c r="S166" s="227">
        <v>0</v>
      </c>
      <c r="T166" s="228">
        <f>S166*H166</f>
        <v>0</v>
      </c>
      <c r="U166" s="38"/>
      <c r="V166" s="38"/>
      <c r="W166" s="38"/>
      <c r="X166" s="38"/>
      <c r="Y166" s="38"/>
      <c r="Z166" s="38"/>
      <c r="AA166" s="38"/>
      <c r="AB166" s="38"/>
      <c r="AC166" s="38"/>
      <c r="AD166" s="38"/>
      <c r="AE166" s="38"/>
      <c r="AR166" s="229" t="s">
        <v>239</v>
      </c>
      <c r="AT166" s="229" t="s">
        <v>184</v>
      </c>
      <c r="AU166" s="229" t="s">
        <v>97</v>
      </c>
      <c r="AY166" s="17" t="s">
        <v>145</v>
      </c>
      <c r="BE166" s="230">
        <f>IF(N166="základní",J166,0)</f>
        <v>0</v>
      </c>
      <c r="BF166" s="230">
        <f>IF(N166="snížená",J166,0)</f>
        <v>0</v>
      </c>
      <c r="BG166" s="230">
        <f>IF(N166="zákl. přenesená",J166,0)</f>
        <v>0</v>
      </c>
      <c r="BH166" s="230">
        <f>IF(N166="sníž. přenesená",J166,0)</f>
        <v>0</v>
      </c>
      <c r="BI166" s="230">
        <f>IF(N166="nulová",J166,0)</f>
        <v>0</v>
      </c>
      <c r="BJ166" s="17" t="s">
        <v>97</v>
      </c>
      <c r="BK166" s="230">
        <f>ROUND(I166*H166,2)</f>
        <v>0</v>
      </c>
      <c r="BL166" s="17" t="s">
        <v>193</v>
      </c>
      <c r="BM166" s="229" t="s">
        <v>301</v>
      </c>
    </row>
    <row r="167" s="2" customFormat="1" ht="37.8" customHeight="1">
      <c r="A167" s="38"/>
      <c r="B167" s="39"/>
      <c r="C167" s="218" t="s">
        <v>239</v>
      </c>
      <c r="D167" s="218" t="s">
        <v>148</v>
      </c>
      <c r="E167" s="219" t="s">
        <v>1003</v>
      </c>
      <c r="F167" s="220" t="s">
        <v>1004</v>
      </c>
      <c r="G167" s="221" t="s">
        <v>165</v>
      </c>
      <c r="H167" s="222">
        <v>12</v>
      </c>
      <c r="I167" s="223"/>
      <c r="J167" s="224">
        <f>ROUND(I167*H167,2)</f>
        <v>0</v>
      </c>
      <c r="K167" s="220" t="s">
        <v>152</v>
      </c>
      <c r="L167" s="44"/>
      <c r="M167" s="225" t="s">
        <v>1</v>
      </c>
      <c r="N167" s="226" t="s">
        <v>39</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193</v>
      </c>
      <c r="AT167" s="229" t="s">
        <v>148</v>
      </c>
      <c r="AU167" s="229" t="s">
        <v>97</v>
      </c>
      <c r="AY167" s="17" t="s">
        <v>145</v>
      </c>
      <c r="BE167" s="230">
        <f>IF(N167="základní",J167,0)</f>
        <v>0</v>
      </c>
      <c r="BF167" s="230">
        <f>IF(N167="snížená",J167,0)</f>
        <v>0</v>
      </c>
      <c r="BG167" s="230">
        <f>IF(N167="zákl. přenesená",J167,0)</f>
        <v>0</v>
      </c>
      <c r="BH167" s="230">
        <f>IF(N167="sníž. přenesená",J167,0)</f>
        <v>0</v>
      </c>
      <c r="BI167" s="230">
        <f>IF(N167="nulová",J167,0)</f>
        <v>0</v>
      </c>
      <c r="BJ167" s="17" t="s">
        <v>97</v>
      </c>
      <c r="BK167" s="230">
        <f>ROUND(I167*H167,2)</f>
        <v>0</v>
      </c>
      <c r="BL167" s="17" t="s">
        <v>193</v>
      </c>
      <c r="BM167" s="229" t="s">
        <v>178</v>
      </c>
    </row>
    <row r="168" s="2" customFormat="1" ht="16.5" customHeight="1">
      <c r="A168" s="38"/>
      <c r="B168" s="39"/>
      <c r="C168" s="264" t="s">
        <v>305</v>
      </c>
      <c r="D168" s="264" t="s">
        <v>184</v>
      </c>
      <c r="E168" s="265" t="s">
        <v>1005</v>
      </c>
      <c r="F168" s="266" t="s">
        <v>1006</v>
      </c>
      <c r="G168" s="267" t="s">
        <v>165</v>
      </c>
      <c r="H168" s="268">
        <v>12</v>
      </c>
      <c r="I168" s="269"/>
      <c r="J168" s="270">
        <f>ROUND(I168*H168,2)</f>
        <v>0</v>
      </c>
      <c r="K168" s="266" t="s">
        <v>152</v>
      </c>
      <c r="L168" s="271"/>
      <c r="M168" s="272" t="s">
        <v>1</v>
      </c>
      <c r="N168" s="273" t="s">
        <v>39</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239</v>
      </c>
      <c r="AT168" s="229" t="s">
        <v>184</v>
      </c>
      <c r="AU168" s="229" t="s">
        <v>97</v>
      </c>
      <c r="AY168" s="17" t="s">
        <v>145</v>
      </c>
      <c r="BE168" s="230">
        <f>IF(N168="základní",J168,0)</f>
        <v>0</v>
      </c>
      <c r="BF168" s="230">
        <f>IF(N168="snížená",J168,0)</f>
        <v>0</v>
      </c>
      <c r="BG168" s="230">
        <f>IF(N168="zákl. přenesená",J168,0)</f>
        <v>0</v>
      </c>
      <c r="BH168" s="230">
        <f>IF(N168="sníž. přenesená",J168,0)</f>
        <v>0</v>
      </c>
      <c r="BI168" s="230">
        <f>IF(N168="nulová",J168,0)</f>
        <v>0</v>
      </c>
      <c r="BJ168" s="17" t="s">
        <v>97</v>
      </c>
      <c r="BK168" s="230">
        <f>ROUND(I168*H168,2)</f>
        <v>0</v>
      </c>
      <c r="BL168" s="17" t="s">
        <v>193</v>
      </c>
      <c r="BM168" s="229" t="s">
        <v>306</v>
      </c>
    </row>
    <row r="169" s="2" customFormat="1" ht="37.8" customHeight="1">
      <c r="A169" s="38"/>
      <c r="B169" s="39"/>
      <c r="C169" s="218" t="s">
        <v>247</v>
      </c>
      <c r="D169" s="218" t="s">
        <v>148</v>
      </c>
      <c r="E169" s="219" t="s">
        <v>1007</v>
      </c>
      <c r="F169" s="220" t="s">
        <v>1008</v>
      </c>
      <c r="G169" s="221" t="s">
        <v>165</v>
      </c>
      <c r="H169" s="222">
        <v>15</v>
      </c>
      <c r="I169" s="223"/>
      <c r="J169" s="224">
        <f>ROUND(I169*H169,2)</f>
        <v>0</v>
      </c>
      <c r="K169" s="220" t="s">
        <v>152</v>
      </c>
      <c r="L169" s="44"/>
      <c r="M169" s="225" t="s">
        <v>1</v>
      </c>
      <c r="N169" s="226" t="s">
        <v>39</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193</v>
      </c>
      <c r="AT169" s="229" t="s">
        <v>148</v>
      </c>
      <c r="AU169" s="229" t="s">
        <v>97</v>
      </c>
      <c r="AY169" s="17" t="s">
        <v>145</v>
      </c>
      <c r="BE169" s="230">
        <f>IF(N169="základní",J169,0)</f>
        <v>0</v>
      </c>
      <c r="BF169" s="230">
        <f>IF(N169="snížená",J169,0)</f>
        <v>0</v>
      </c>
      <c r="BG169" s="230">
        <f>IF(N169="zákl. přenesená",J169,0)</f>
        <v>0</v>
      </c>
      <c r="BH169" s="230">
        <f>IF(N169="sníž. přenesená",J169,0)</f>
        <v>0</v>
      </c>
      <c r="BI169" s="230">
        <f>IF(N169="nulová",J169,0)</f>
        <v>0</v>
      </c>
      <c r="BJ169" s="17" t="s">
        <v>97</v>
      </c>
      <c r="BK169" s="230">
        <f>ROUND(I169*H169,2)</f>
        <v>0</v>
      </c>
      <c r="BL169" s="17" t="s">
        <v>193</v>
      </c>
      <c r="BM169" s="229" t="s">
        <v>310</v>
      </c>
    </row>
    <row r="170" s="2" customFormat="1" ht="24.15" customHeight="1">
      <c r="A170" s="38"/>
      <c r="B170" s="39"/>
      <c r="C170" s="264" t="s">
        <v>311</v>
      </c>
      <c r="D170" s="264" t="s">
        <v>184</v>
      </c>
      <c r="E170" s="265" t="s">
        <v>1009</v>
      </c>
      <c r="F170" s="266" t="s">
        <v>1010</v>
      </c>
      <c r="G170" s="267" t="s">
        <v>165</v>
      </c>
      <c r="H170" s="268">
        <v>8</v>
      </c>
      <c r="I170" s="269"/>
      <c r="J170" s="270">
        <f>ROUND(I170*H170,2)</f>
        <v>0</v>
      </c>
      <c r="K170" s="266" t="s">
        <v>1</v>
      </c>
      <c r="L170" s="271"/>
      <c r="M170" s="272" t="s">
        <v>1</v>
      </c>
      <c r="N170" s="273" t="s">
        <v>39</v>
      </c>
      <c r="O170" s="91"/>
      <c r="P170" s="227">
        <f>O170*H170</f>
        <v>0</v>
      </c>
      <c r="Q170" s="227">
        <v>0</v>
      </c>
      <c r="R170" s="227">
        <f>Q170*H170</f>
        <v>0</v>
      </c>
      <c r="S170" s="227">
        <v>0</v>
      </c>
      <c r="T170" s="228">
        <f>S170*H170</f>
        <v>0</v>
      </c>
      <c r="U170" s="38"/>
      <c r="V170" s="38"/>
      <c r="W170" s="38"/>
      <c r="X170" s="38"/>
      <c r="Y170" s="38"/>
      <c r="Z170" s="38"/>
      <c r="AA170" s="38"/>
      <c r="AB170" s="38"/>
      <c r="AC170" s="38"/>
      <c r="AD170" s="38"/>
      <c r="AE170" s="38"/>
      <c r="AR170" s="229" t="s">
        <v>239</v>
      </c>
      <c r="AT170" s="229" t="s">
        <v>184</v>
      </c>
      <c r="AU170" s="229" t="s">
        <v>97</v>
      </c>
      <c r="AY170" s="17" t="s">
        <v>145</v>
      </c>
      <c r="BE170" s="230">
        <f>IF(N170="základní",J170,0)</f>
        <v>0</v>
      </c>
      <c r="BF170" s="230">
        <f>IF(N170="snížená",J170,0)</f>
        <v>0</v>
      </c>
      <c r="BG170" s="230">
        <f>IF(N170="zákl. přenesená",J170,0)</f>
        <v>0</v>
      </c>
      <c r="BH170" s="230">
        <f>IF(N170="sníž. přenesená",J170,0)</f>
        <v>0</v>
      </c>
      <c r="BI170" s="230">
        <f>IF(N170="nulová",J170,0)</f>
        <v>0</v>
      </c>
      <c r="BJ170" s="17" t="s">
        <v>97</v>
      </c>
      <c r="BK170" s="230">
        <f>ROUND(I170*H170,2)</f>
        <v>0</v>
      </c>
      <c r="BL170" s="17" t="s">
        <v>193</v>
      </c>
      <c r="BM170" s="229" t="s">
        <v>314</v>
      </c>
    </row>
    <row r="171" s="2" customFormat="1" ht="24.15" customHeight="1">
      <c r="A171" s="38"/>
      <c r="B171" s="39"/>
      <c r="C171" s="264" t="s">
        <v>252</v>
      </c>
      <c r="D171" s="264" t="s">
        <v>184</v>
      </c>
      <c r="E171" s="265" t="s">
        <v>1011</v>
      </c>
      <c r="F171" s="266" t="s">
        <v>1012</v>
      </c>
      <c r="G171" s="267" t="s">
        <v>165</v>
      </c>
      <c r="H171" s="268">
        <v>1</v>
      </c>
      <c r="I171" s="269"/>
      <c r="J171" s="270">
        <f>ROUND(I171*H171,2)</f>
        <v>0</v>
      </c>
      <c r="K171" s="266" t="s">
        <v>1</v>
      </c>
      <c r="L171" s="271"/>
      <c r="M171" s="272" t="s">
        <v>1</v>
      </c>
      <c r="N171" s="273" t="s">
        <v>39</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239</v>
      </c>
      <c r="AT171" s="229" t="s">
        <v>184</v>
      </c>
      <c r="AU171" s="229" t="s">
        <v>97</v>
      </c>
      <c r="AY171" s="17" t="s">
        <v>145</v>
      </c>
      <c r="BE171" s="230">
        <f>IF(N171="základní",J171,0)</f>
        <v>0</v>
      </c>
      <c r="BF171" s="230">
        <f>IF(N171="snížená",J171,0)</f>
        <v>0</v>
      </c>
      <c r="BG171" s="230">
        <f>IF(N171="zákl. přenesená",J171,0)</f>
        <v>0</v>
      </c>
      <c r="BH171" s="230">
        <f>IF(N171="sníž. přenesená",J171,0)</f>
        <v>0</v>
      </c>
      <c r="BI171" s="230">
        <f>IF(N171="nulová",J171,0)</f>
        <v>0</v>
      </c>
      <c r="BJ171" s="17" t="s">
        <v>97</v>
      </c>
      <c r="BK171" s="230">
        <f>ROUND(I171*H171,2)</f>
        <v>0</v>
      </c>
      <c r="BL171" s="17" t="s">
        <v>193</v>
      </c>
      <c r="BM171" s="229" t="s">
        <v>318</v>
      </c>
    </row>
    <row r="172" s="2" customFormat="1" ht="24.15" customHeight="1">
      <c r="A172" s="38"/>
      <c r="B172" s="39"/>
      <c r="C172" s="264" t="s">
        <v>319</v>
      </c>
      <c r="D172" s="264" t="s">
        <v>184</v>
      </c>
      <c r="E172" s="265" t="s">
        <v>1013</v>
      </c>
      <c r="F172" s="266" t="s">
        <v>1014</v>
      </c>
      <c r="G172" s="267" t="s">
        <v>165</v>
      </c>
      <c r="H172" s="268">
        <v>1</v>
      </c>
      <c r="I172" s="269"/>
      <c r="J172" s="270">
        <f>ROUND(I172*H172,2)</f>
        <v>0</v>
      </c>
      <c r="K172" s="266" t="s">
        <v>1</v>
      </c>
      <c r="L172" s="271"/>
      <c r="M172" s="272" t="s">
        <v>1</v>
      </c>
      <c r="N172" s="273" t="s">
        <v>39</v>
      </c>
      <c r="O172" s="91"/>
      <c r="P172" s="227">
        <f>O172*H172</f>
        <v>0</v>
      </c>
      <c r="Q172" s="227">
        <v>0</v>
      </c>
      <c r="R172" s="227">
        <f>Q172*H172</f>
        <v>0</v>
      </c>
      <c r="S172" s="227">
        <v>0</v>
      </c>
      <c r="T172" s="228">
        <f>S172*H172</f>
        <v>0</v>
      </c>
      <c r="U172" s="38"/>
      <c r="V172" s="38"/>
      <c r="W172" s="38"/>
      <c r="X172" s="38"/>
      <c r="Y172" s="38"/>
      <c r="Z172" s="38"/>
      <c r="AA172" s="38"/>
      <c r="AB172" s="38"/>
      <c r="AC172" s="38"/>
      <c r="AD172" s="38"/>
      <c r="AE172" s="38"/>
      <c r="AR172" s="229" t="s">
        <v>239</v>
      </c>
      <c r="AT172" s="229" t="s">
        <v>184</v>
      </c>
      <c r="AU172" s="229" t="s">
        <v>97</v>
      </c>
      <c r="AY172" s="17" t="s">
        <v>145</v>
      </c>
      <c r="BE172" s="230">
        <f>IF(N172="základní",J172,0)</f>
        <v>0</v>
      </c>
      <c r="BF172" s="230">
        <f>IF(N172="snížená",J172,0)</f>
        <v>0</v>
      </c>
      <c r="BG172" s="230">
        <f>IF(N172="zákl. přenesená",J172,0)</f>
        <v>0</v>
      </c>
      <c r="BH172" s="230">
        <f>IF(N172="sníž. přenesená",J172,0)</f>
        <v>0</v>
      </c>
      <c r="BI172" s="230">
        <f>IF(N172="nulová",J172,0)</f>
        <v>0</v>
      </c>
      <c r="BJ172" s="17" t="s">
        <v>97</v>
      </c>
      <c r="BK172" s="230">
        <f>ROUND(I172*H172,2)</f>
        <v>0</v>
      </c>
      <c r="BL172" s="17" t="s">
        <v>193</v>
      </c>
      <c r="BM172" s="229" t="s">
        <v>322</v>
      </c>
    </row>
    <row r="173" s="2" customFormat="1" ht="24.15" customHeight="1">
      <c r="A173" s="38"/>
      <c r="B173" s="39"/>
      <c r="C173" s="218" t="s">
        <v>257</v>
      </c>
      <c r="D173" s="218" t="s">
        <v>148</v>
      </c>
      <c r="E173" s="219" t="s">
        <v>1015</v>
      </c>
      <c r="F173" s="220" t="s">
        <v>1016</v>
      </c>
      <c r="G173" s="221" t="s">
        <v>165</v>
      </c>
      <c r="H173" s="222">
        <v>6</v>
      </c>
      <c r="I173" s="223"/>
      <c r="J173" s="224">
        <f>ROUND(I173*H173,2)</f>
        <v>0</v>
      </c>
      <c r="K173" s="220" t="s">
        <v>1</v>
      </c>
      <c r="L173" s="44"/>
      <c r="M173" s="225" t="s">
        <v>1</v>
      </c>
      <c r="N173" s="226" t="s">
        <v>39</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193</v>
      </c>
      <c r="AT173" s="229" t="s">
        <v>148</v>
      </c>
      <c r="AU173" s="229" t="s">
        <v>97</v>
      </c>
      <c r="AY173" s="17" t="s">
        <v>145</v>
      </c>
      <c r="BE173" s="230">
        <f>IF(N173="základní",J173,0)</f>
        <v>0</v>
      </c>
      <c r="BF173" s="230">
        <f>IF(N173="snížená",J173,0)</f>
        <v>0</v>
      </c>
      <c r="BG173" s="230">
        <f>IF(N173="zákl. přenesená",J173,0)</f>
        <v>0</v>
      </c>
      <c r="BH173" s="230">
        <f>IF(N173="sníž. přenesená",J173,0)</f>
        <v>0</v>
      </c>
      <c r="BI173" s="230">
        <f>IF(N173="nulová",J173,0)</f>
        <v>0</v>
      </c>
      <c r="BJ173" s="17" t="s">
        <v>97</v>
      </c>
      <c r="BK173" s="230">
        <f>ROUND(I173*H173,2)</f>
        <v>0</v>
      </c>
      <c r="BL173" s="17" t="s">
        <v>193</v>
      </c>
      <c r="BM173" s="229" t="s">
        <v>323</v>
      </c>
    </row>
    <row r="174" s="2" customFormat="1" ht="49.05" customHeight="1">
      <c r="A174" s="38"/>
      <c r="B174" s="39"/>
      <c r="C174" s="218" t="s">
        <v>324</v>
      </c>
      <c r="D174" s="218" t="s">
        <v>148</v>
      </c>
      <c r="E174" s="219" t="s">
        <v>1017</v>
      </c>
      <c r="F174" s="220" t="s">
        <v>1018</v>
      </c>
      <c r="G174" s="221" t="s">
        <v>165</v>
      </c>
      <c r="H174" s="222">
        <v>2</v>
      </c>
      <c r="I174" s="223"/>
      <c r="J174" s="224">
        <f>ROUND(I174*H174,2)</f>
        <v>0</v>
      </c>
      <c r="K174" s="220" t="s">
        <v>152</v>
      </c>
      <c r="L174" s="44"/>
      <c r="M174" s="225" t="s">
        <v>1</v>
      </c>
      <c r="N174" s="226" t="s">
        <v>39</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193</v>
      </c>
      <c r="AT174" s="229" t="s">
        <v>148</v>
      </c>
      <c r="AU174" s="229" t="s">
        <v>97</v>
      </c>
      <c r="AY174" s="17" t="s">
        <v>145</v>
      </c>
      <c r="BE174" s="230">
        <f>IF(N174="základní",J174,0)</f>
        <v>0</v>
      </c>
      <c r="BF174" s="230">
        <f>IF(N174="snížená",J174,0)</f>
        <v>0</v>
      </c>
      <c r="BG174" s="230">
        <f>IF(N174="zákl. přenesená",J174,0)</f>
        <v>0</v>
      </c>
      <c r="BH174" s="230">
        <f>IF(N174="sníž. přenesená",J174,0)</f>
        <v>0</v>
      </c>
      <c r="BI174" s="230">
        <f>IF(N174="nulová",J174,0)</f>
        <v>0</v>
      </c>
      <c r="BJ174" s="17" t="s">
        <v>97</v>
      </c>
      <c r="BK174" s="230">
        <f>ROUND(I174*H174,2)</f>
        <v>0</v>
      </c>
      <c r="BL174" s="17" t="s">
        <v>193</v>
      </c>
      <c r="BM174" s="229" t="s">
        <v>327</v>
      </c>
    </row>
    <row r="175" s="2" customFormat="1" ht="55.5" customHeight="1">
      <c r="A175" s="38"/>
      <c r="B175" s="39"/>
      <c r="C175" s="218" t="s">
        <v>261</v>
      </c>
      <c r="D175" s="218" t="s">
        <v>148</v>
      </c>
      <c r="E175" s="219" t="s">
        <v>1019</v>
      </c>
      <c r="F175" s="220" t="s">
        <v>1020</v>
      </c>
      <c r="G175" s="221" t="s">
        <v>233</v>
      </c>
      <c r="H175" s="222">
        <v>0.113</v>
      </c>
      <c r="I175" s="223"/>
      <c r="J175" s="224">
        <f>ROUND(I175*H175,2)</f>
        <v>0</v>
      </c>
      <c r="K175" s="220" t="s">
        <v>152</v>
      </c>
      <c r="L175" s="44"/>
      <c r="M175" s="225" t="s">
        <v>1</v>
      </c>
      <c r="N175" s="226" t="s">
        <v>39</v>
      </c>
      <c r="O175" s="91"/>
      <c r="P175" s="227">
        <f>O175*H175</f>
        <v>0</v>
      </c>
      <c r="Q175" s="227">
        <v>0</v>
      </c>
      <c r="R175" s="227">
        <f>Q175*H175</f>
        <v>0</v>
      </c>
      <c r="S175" s="227">
        <v>0</v>
      </c>
      <c r="T175" s="228">
        <f>S175*H175</f>
        <v>0</v>
      </c>
      <c r="U175" s="38"/>
      <c r="V175" s="38"/>
      <c r="W175" s="38"/>
      <c r="X175" s="38"/>
      <c r="Y175" s="38"/>
      <c r="Z175" s="38"/>
      <c r="AA175" s="38"/>
      <c r="AB175" s="38"/>
      <c r="AC175" s="38"/>
      <c r="AD175" s="38"/>
      <c r="AE175" s="38"/>
      <c r="AR175" s="229" t="s">
        <v>193</v>
      </c>
      <c r="AT175" s="229" t="s">
        <v>148</v>
      </c>
      <c r="AU175" s="229" t="s">
        <v>97</v>
      </c>
      <c r="AY175" s="17" t="s">
        <v>145</v>
      </c>
      <c r="BE175" s="230">
        <f>IF(N175="základní",J175,0)</f>
        <v>0</v>
      </c>
      <c r="BF175" s="230">
        <f>IF(N175="snížená",J175,0)</f>
        <v>0</v>
      </c>
      <c r="BG175" s="230">
        <f>IF(N175="zákl. přenesená",J175,0)</f>
        <v>0</v>
      </c>
      <c r="BH175" s="230">
        <f>IF(N175="sníž. přenesená",J175,0)</f>
        <v>0</v>
      </c>
      <c r="BI175" s="230">
        <f>IF(N175="nulová",J175,0)</f>
        <v>0</v>
      </c>
      <c r="BJ175" s="17" t="s">
        <v>97</v>
      </c>
      <c r="BK175" s="230">
        <f>ROUND(I175*H175,2)</f>
        <v>0</v>
      </c>
      <c r="BL175" s="17" t="s">
        <v>193</v>
      </c>
      <c r="BM175" s="229" t="s">
        <v>330</v>
      </c>
    </row>
    <row r="176" s="12" customFormat="1" ht="22.8" customHeight="1">
      <c r="A176" s="12"/>
      <c r="B176" s="202"/>
      <c r="C176" s="203"/>
      <c r="D176" s="204" t="s">
        <v>72</v>
      </c>
      <c r="E176" s="216" t="s">
        <v>1021</v>
      </c>
      <c r="F176" s="216" t="s">
        <v>1022</v>
      </c>
      <c r="G176" s="203"/>
      <c r="H176" s="203"/>
      <c r="I176" s="206"/>
      <c r="J176" s="217">
        <f>BK176</f>
        <v>0</v>
      </c>
      <c r="K176" s="203"/>
      <c r="L176" s="208"/>
      <c r="M176" s="209"/>
      <c r="N176" s="210"/>
      <c r="O176" s="210"/>
      <c r="P176" s="211">
        <f>SUM(P177:P181)</f>
        <v>0</v>
      </c>
      <c r="Q176" s="210"/>
      <c r="R176" s="211">
        <f>SUM(R177:R181)</f>
        <v>0</v>
      </c>
      <c r="S176" s="210"/>
      <c r="T176" s="212">
        <f>SUM(T177:T181)</f>
        <v>0</v>
      </c>
      <c r="U176" s="12"/>
      <c r="V176" s="12"/>
      <c r="W176" s="12"/>
      <c r="X176" s="12"/>
      <c r="Y176" s="12"/>
      <c r="Z176" s="12"/>
      <c r="AA176" s="12"/>
      <c r="AB176" s="12"/>
      <c r="AC176" s="12"/>
      <c r="AD176" s="12"/>
      <c r="AE176" s="12"/>
      <c r="AR176" s="213" t="s">
        <v>97</v>
      </c>
      <c r="AT176" s="214" t="s">
        <v>72</v>
      </c>
      <c r="AU176" s="214" t="s">
        <v>80</v>
      </c>
      <c r="AY176" s="213" t="s">
        <v>145</v>
      </c>
      <c r="BK176" s="215">
        <f>SUM(BK177:BK181)</f>
        <v>0</v>
      </c>
    </row>
    <row r="177" s="2" customFormat="1" ht="24.15" customHeight="1">
      <c r="A177" s="38"/>
      <c r="B177" s="39"/>
      <c r="C177" s="218" t="s">
        <v>331</v>
      </c>
      <c r="D177" s="218" t="s">
        <v>148</v>
      </c>
      <c r="E177" s="219" t="s">
        <v>1023</v>
      </c>
      <c r="F177" s="220" t="s">
        <v>1024</v>
      </c>
      <c r="G177" s="221" t="s">
        <v>165</v>
      </c>
      <c r="H177" s="222">
        <v>1</v>
      </c>
      <c r="I177" s="223"/>
      <c r="J177" s="224">
        <f>ROUND(I177*H177,2)</f>
        <v>0</v>
      </c>
      <c r="K177" s="220" t="s">
        <v>152</v>
      </c>
      <c r="L177" s="44"/>
      <c r="M177" s="225" t="s">
        <v>1</v>
      </c>
      <c r="N177" s="226" t="s">
        <v>39</v>
      </c>
      <c r="O177" s="91"/>
      <c r="P177" s="227">
        <f>O177*H177</f>
        <v>0</v>
      </c>
      <c r="Q177" s="227">
        <v>0</v>
      </c>
      <c r="R177" s="227">
        <f>Q177*H177</f>
        <v>0</v>
      </c>
      <c r="S177" s="227">
        <v>0</v>
      </c>
      <c r="T177" s="228">
        <f>S177*H177</f>
        <v>0</v>
      </c>
      <c r="U177" s="38"/>
      <c r="V177" s="38"/>
      <c r="W177" s="38"/>
      <c r="X177" s="38"/>
      <c r="Y177" s="38"/>
      <c r="Z177" s="38"/>
      <c r="AA177" s="38"/>
      <c r="AB177" s="38"/>
      <c r="AC177" s="38"/>
      <c r="AD177" s="38"/>
      <c r="AE177" s="38"/>
      <c r="AR177" s="229" t="s">
        <v>193</v>
      </c>
      <c r="AT177" s="229" t="s">
        <v>148</v>
      </c>
      <c r="AU177" s="229" t="s">
        <v>97</v>
      </c>
      <c r="AY177" s="17" t="s">
        <v>145</v>
      </c>
      <c r="BE177" s="230">
        <f>IF(N177="základní",J177,0)</f>
        <v>0</v>
      </c>
      <c r="BF177" s="230">
        <f>IF(N177="snížená",J177,0)</f>
        <v>0</v>
      </c>
      <c r="BG177" s="230">
        <f>IF(N177="zákl. přenesená",J177,0)</f>
        <v>0</v>
      </c>
      <c r="BH177" s="230">
        <f>IF(N177="sníž. přenesená",J177,0)</f>
        <v>0</v>
      </c>
      <c r="BI177" s="230">
        <f>IF(N177="nulová",J177,0)</f>
        <v>0</v>
      </c>
      <c r="BJ177" s="17" t="s">
        <v>97</v>
      </c>
      <c r="BK177" s="230">
        <f>ROUND(I177*H177,2)</f>
        <v>0</v>
      </c>
      <c r="BL177" s="17" t="s">
        <v>193</v>
      </c>
      <c r="BM177" s="229" t="s">
        <v>334</v>
      </c>
    </row>
    <row r="178" s="2" customFormat="1" ht="16.5" customHeight="1">
      <c r="A178" s="38"/>
      <c r="B178" s="39"/>
      <c r="C178" s="264" t="s">
        <v>265</v>
      </c>
      <c r="D178" s="264" t="s">
        <v>184</v>
      </c>
      <c r="E178" s="265" t="s">
        <v>1025</v>
      </c>
      <c r="F178" s="266" t="s">
        <v>1026</v>
      </c>
      <c r="G178" s="267" t="s">
        <v>165</v>
      </c>
      <c r="H178" s="268">
        <v>1</v>
      </c>
      <c r="I178" s="269"/>
      <c r="J178" s="270">
        <f>ROUND(I178*H178,2)</f>
        <v>0</v>
      </c>
      <c r="K178" s="266" t="s">
        <v>1</v>
      </c>
      <c r="L178" s="271"/>
      <c r="M178" s="272" t="s">
        <v>1</v>
      </c>
      <c r="N178" s="273" t="s">
        <v>39</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239</v>
      </c>
      <c r="AT178" s="229" t="s">
        <v>184</v>
      </c>
      <c r="AU178" s="229" t="s">
        <v>97</v>
      </c>
      <c r="AY178" s="17" t="s">
        <v>145</v>
      </c>
      <c r="BE178" s="230">
        <f>IF(N178="základní",J178,0)</f>
        <v>0</v>
      </c>
      <c r="BF178" s="230">
        <f>IF(N178="snížená",J178,0)</f>
        <v>0</v>
      </c>
      <c r="BG178" s="230">
        <f>IF(N178="zákl. přenesená",J178,0)</f>
        <v>0</v>
      </c>
      <c r="BH178" s="230">
        <f>IF(N178="sníž. přenesená",J178,0)</f>
        <v>0</v>
      </c>
      <c r="BI178" s="230">
        <f>IF(N178="nulová",J178,0)</f>
        <v>0</v>
      </c>
      <c r="BJ178" s="17" t="s">
        <v>97</v>
      </c>
      <c r="BK178" s="230">
        <f>ROUND(I178*H178,2)</f>
        <v>0</v>
      </c>
      <c r="BL178" s="17" t="s">
        <v>193</v>
      </c>
      <c r="BM178" s="229" t="s">
        <v>337</v>
      </c>
    </row>
    <row r="179" s="2" customFormat="1" ht="24.15" customHeight="1">
      <c r="A179" s="38"/>
      <c r="B179" s="39"/>
      <c r="C179" s="218" t="s">
        <v>338</v>
      </c>
      <c r="D179" s="218" t="s">
        <v>148</v>
      </c>
      <c r="E179" s="219" t="s">
        <v>1027</v>
      </c>
      <c r="F179" s="220" t="s">
        <v>1028</v>
      </c>
      <c r="G179" s="221" t="s">
        <v>165</v>
      </c>
      <c r="H179" s="222">
        <v>2</v>
      </c>
      <c r="I179" s="223"/>
      <c r="J179" s="224">
        <f>ROUND(I179*H179,2)</f>
        <v>0</v>
      </c>
      <c r="K179" s="220" t="s">
        <v>152</v>
      </c>
      <c r="L179" s="44"/>
      <c r="M179" s="225" t="s">
        <v>1</v>
      </c>
      <c r="N179" s="226" t="s">
        <v>39</v>
      </c>
      <c r="O179" s="91"/>
      <c r="P179" s="227">
        <f>O179*H179</f>
        <v>0</v>
      </c>
      <c r="Q179" s="227">
        <v>0</v>
      </c>
      <c r="R179" s="227">
        <f>Q179*H179</f>
        <v>0</v>
      </c>
      <c r="S179" s="227">
        <v>0</v>
      </c>
      <c r="T179" s="228">
        <f>S179*H179</f>
        <v>0</v>
      </c>
      <c r="U179" s="38"/>
      <c r="V179" s="38"/>
      <c r="W179" s="38"/>
      <c r="X179" s="38"/>
      <c r="Y179" s="38"/>
      <c r="Z179" s="38"/>
      <c r="AA179" s="38"/>
      <c r="AB179" s="38"/>
      <c r="AC179" s="38"/>
      <c r="AD179" s="38"/>
      <c r="AE179" s="38"/>
      <c r="AR179" s="229" t="s">
        <v>193</v>
      </c>
      <c r="AT179" s="229" t="s">
        <v>148</v>
      </c>
      <c r="AU179" s="229" t="s">
        <v>97</v>
      </c>
      <c r="AY179" s="17" t="s">
        <v>145</v>
      </c>
      <c r="BE179" s="230">
        <f>IF(N179="základní",J179,0)</f>
        <v>0</v>
      </c>
      <c r="BF179" s="230">
        <f>IF(N179="snížená",J179,0)</f>
        <v>0</v>
      </c>
      <c r="BG179" s="230">
        <f>IF(N179="zákl. přenesená",J179,0)</f>
        <v>0</v>
      </c>
      <c r="BH179" s="230">
        <f>IF(N179="sníž. přenesená",J179,0)</f>
        <v>0</v>
      </c>
      <c r="BI179" s="230">
        <f>IF(N179="nulová",J179,0)</f>
        <v>0</v>
      </c>
      <c r="BJ179" s="17" t="s">
        <v>97</v>
      </c>
      <c r="BK179" s="230">
        <f>ROUND(I179*H179,2)</f>
        <v>0</v>
      </c>
      <c r="BL179" s="17" t="s">
        <v>193</v>
      </c>
      <c r="BM179" s="229" t="s">
        <v>339</v>
      </c>
    </row>
    <row r="180" s="2" customFormat="1" ht="16.5" customHeight="1">
      <c r="A180" s="38"/>
      <c r="B180" s="39"/>
      <c r="C180" s="264" t="s">
        <v>268</v>
      </c>
      <c r="D180" s="264" t="s">
        <v>184</v>
      </c>
      <c r="E180" s="265" t="s">
        <v>1029</v>
      </c>
      <c r="F180" s="266" t="s">
        <v>1030</v>
      </c>
      <c r="G180" s="267" t="s">
        <v>165</v>
      </c>
      <c r="H180" s="268">
        <v>2</v>
      </c>
      <c r="I180" s="269"/>
      <c r="J180" s="270">
        <f>ROUND(I180*H180,2)</f>
        <v>0</v>
      </c>
      <c r="K180" s="266" t="s">
        <v>1</v>
      </c>
      <c r="L180" s="271"/>
      <c r="M180" s="272" t="s">
        <v>1</v>
      </c>
      <c r="N180" s="273" t="s">
        <v>39</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239</v>
      </c>
      <c r="AT180" s="229" t="s">
        <v>184</v>
      </c>
      <c r="AU180" s="229" t="s">
        <v>97</v>
      </c>
      <c r="AY180" s="17" t="s">
        <v>145</v>
      </c>
      <c r="BE180" s="230">
        <f>IF(N180="základní",J180,0)</f>
        <v>0</v>
      </c>
      <c r="BF180" s="230">
        <f>IF(N180="snížená",J180,0)</f>
        <v>0</v>
      </c>
      <c r="BG180" s="230">
        <f>IF(N180="zákl. přenesená",J180,0)</f>
        <v>0</v>
      </c>
      <c r="BH180" s="230">
        <f>IF(N180="sníž. přenesená",J180,0)</f>
        <v>0</v>
      </c>
      <c r="BI180" s="230">
        <f>IF(N180="nulová",J180,0)</f>
        <v>0</v>
      </c>
      <c r="BJ180" s="17" t="s">
        <v>97</v>
      </c>
      <c r="BK180" s="230">
        <f>ROUND(I180*H180,2)</f>
        <v>0</v>
      </c>
      <c r="BL180" s="17" t="s">
        <v>193</v>
      </c>
      <c r="BM180" s="229" t="s">
        <v>342</v>
      </c>
    </row>
    <row r="181" s="2" customFormat="1" ht="55.5" customHeight="1">
      <c r="A181" s="38"/>
      <c r="B181" s="39"/>
      <c r="C181" s="218" t="s">
        <v>343</v>
      </c>
      <c r="D181" s="218" t="s">
        <v>148</v>
      </c>
      <c r="E181" s="219" t="s">
        <v>1031</v>
      </c>
      <c r="F181" s="220" t="s">
        <v>1032</v>
      </c>
      <c r="G181" s="221" t="s">
        <v>1033</v>
      </c>
      <c r="H181" s="279"/>
      <c r="I181" s="223"/>
      <c r="J181" s="224">
        <f>ROUND(I181*H181,2)</f>
        <v>0</v>
      </c>
      <c r="K181" s="220" t="s">
        <v>152</v>
      </c>
      <c r="L181" s="44"/>
      <c r="M181" s="225" t="s">
        <v>1</v>
      </c>
      <c r="N181" s="226" t="s">
        <v>39</v>
      </c>
      <c r="O181" s="91"/>
      <c r="P181" s="227">
        <f>O181*H181</f>
        <v>0</v>
      </c>
      <c r="Q181" s="227">
        <v>0</v>
      </c>
      <c r="R181" s="227">
        <f>Q181*H181</f>
        <v>0</v>
      </c>
      <c r="S181" s="227">
        <v>0</v>
      </c>
      <c r="T181" s="228">
        <f>S181*H181</f>
        <v>0</v>
      </c>
      <c r="U181" s="38"/>
      <c r="V181" s="38"/>
      <c r="W181" s="38"/>
      <c r="X181" s="38"/>
      <c r="Y181" s="38"/>
      <c r="Z181" s="38"/>
      <c r="AA181" s="38"/>
      <c r="AB181" s="38"/>
      <c r="AC181" s="38"/>
      <c r="AD181" s="38"/>
      <c r="AE181" s="38"/>
      <c r="AR181" s="229" t="s">
        <v>193</v>
      </c>
      <c r="AT181" s="229" t="s">
        <v>148</v>
      </c>
      <c r="AU181" s="229" t="s">
        <v>97</v>
      </c>
      <c r="AY181" s="17" t="s">
        <v>145</v>
      </c>
      <c r="BE181" s="230">
        <f>IF(N181="základní",J181,0)</f>
        <v>0</v>
      </c>
      <c r="BF181" s="230">
        <f>IF(N181="snížená",J181,0)</f>
        <v>0</v>
      </c>
      <c r="BG181" s="230">
        <f>IF(N181="zákl. přenesená",J181,0)</f>
        <v>0</v>
      </c>
      <c r="BH181" s="230">
        <f>IF(N181="sníž. přenesená",J181,0)</f>
        <v>0</v>
      </c>
      <c r="BI181" s="230">
        <f>IF(N181="nulová",J181,0)</f>
        <v>0</v>
      </c>
      <c r="BJ181" s="17" t="s">
        <v>97</v>
      </c>
      <c r="BK181" s="230">
        <f>ROUND(I181*H181,2)</f>
        <v>0</v>
      </c>
      <c r="BL181" s="17" t="s">
        <v>193</v>
      </c>
      <c r="BM181" s="229" t="s">
        <v>346</v>
      </c>
    </row>
    <row r="182" s="12" customFormat="1" ht="25.92" customHeight="1">
      <c r="A182" s="12"/>
      <c r="B182" s="202"/>
      <c r="C182" s="203"/>
      <c r="D182" s="204" t="s">
        <v>72</v>
      </c>
      <c r="E182" s="205" t="s">
        <v>184</v>
      </c>
      <c r="F182" s="205" t="s">
        <v>1034</v>
      </c>
      <c r="G182" s="203"/>
      <c r="H182" s="203"/>
      <c r="I182" s="206"/>
      <c r="J182" s="207">
        <f>BK182</f>
        <v>0</v>
      </c>
      <c r="K182" s="203"/>
      <c r="L182" s="208"/>
      <c r="M182" s="209"/>
      <c r="N182" s="210"/>
      <c r="O182" s="210"/>
      <c r="P182" s="211">
        <f>P183+P195</f>
        <v>0</v>
      </c>
      <c r="Q182" s="210"/>
      <c r="R182" s="211">
        <f>R183+R195</f>
        <v>0</v>
      </c>
      <c r="S182" s="210"/>
      <c r="T182" s="212">
        <f>T183+T195</f>
        <v>0</v>
      </c>
      <c r="U182" s="12"/>
      <c r="V182" s="12"/>
      <c r="W182" s="12"/>
      <c r="X182" s="12"/>
      <c r="Y182" s="12"/>
      <c r="Z182" s="12"/>
      <c r="AA182" s="12"/>
      <c r="AB182" s="12"/>
      <c r="AC182" s="12"/>
      <c r="AD182" s="12"/>
      <c r="AE182" s="12"/>
      <c r="AR182" s="213" t="s">
        <v>146</v>
      </c>
      <c r="AT182" s="214" t="s">
        <v>72</v>
      </c>
      <c r="AU182" s="214" t="s">
        <v>73</v>
      </c>
      <c r="AY182" s="213" t="s">
        <v>145</v>
      </c>
      <c r="BK182" s="215">
        <f>BK183+BK195</f>
        <v>0</v>
      </c>
    </row>
    <row r="183" s="12" customFormat="1" ht="22.8" customHeight="1">
      <c r="A183" s="12"/>
      <c r="B183" s="202"/>
      <c r="C183" s="203"/>
      <c r="D183" s="204" t="s">
        <v>72</v>
      </c>
      <c r="E183" s="216" t="s">
        <v>1035</v>
      </c>
      <c r="F183" s="216" t="s">
        <v>1036</v>
      </c>
      <c r="G183" s="203"/>
      <c r="H183" s="203"/>
      <c r="I183" s="206"/>
      <c r="J183" s="217">
        <f>BK183</f>
        <v>0</v>
      </c>
      <c r="K183" s="203"/>
      <c r="L183" s="208"/>
      <c r="M183" s="209"/>
      <c r="N183" s="210"/>
      <c r="O183" s="210"/>
      <c r="P183" s="211">
        <f>SUM(P184:P194)</f>
        <v>0</v>
      </c>
      <c r="Q183" s="210"/>
      <c r="R183" s="211">
        <f>SUM(R184:R194)</f>
        <v>0</v>
      </c>
      <c r="S183" s="210"/>
      <c r="T183" s="212">
        <f>SUM(T184:T194)</f>
        <v>0</v>
      </c>
      <c r="U183" s="12"/>
      <c r="V183" s="12"/>
      <c r="W183" s="12"/>
      <c r="X183" s="12"/>
      <c r="Y183" s="12"/>
      <c r="Z183" s="12"/>
      <c r="AA183" s="12"/>
      <c r="AB183" s="12"/>
      <c r="AC183" s="12"/>
      <c r="AD183" s="12"/>
      <c r="AE183" s="12"/>
      <c r="AR183" s="213" t="s">
        <v>146</v>
      </c>
      <c r="AT183" s="214" t="s">
        <v>72</v>
      </c>
      <c r="AU183" s="214" t="s">
        <v>80</v>
      </c>
      <c r="AY183" s="213" t="s">
        <v>145</v>
      </c>
      <c r="BK183" s="215">
        <f>SUM(BK184:BK194)</f>
        <v>0</v>
      </c>
    </row>
    <row r="184" s="2" customFormat="1" ht="44.25" customHeight="1">
      <c r="A184" s="38"/>
      <c r="B184" s="39"/>
      <c r="C184" s="218" t="s">
        <v>273</v>
      </c>
      <c r="D184" s="218" t="s">
        <v>148</v>
      </c>
      <c r="E184" s="219" t="s">
        <v>1037</v>
      </c>
      <c r="F184" s="220" t="s">
        <v>1038</v>
      </c>
      <c r="G184" s="221" t="s">
        <v>421</v>
      </c>
      <c r="H184" s="222">
        <v>25</v>
      </c>
      <c r="I184" s="223"/>
      <c r="J184" s="224">
        <f>ROUND(I184*H184,2)</f>
        <v>0</v>
      </c>
      <c r="K184" s="220" t="s">
        <v>152</v>
      </c>
      <c r="L184" s="44"/>
      <c r="M184" s="225" t="s">
        <v>1</v>
      </c>
      <c r="N184" s="226" t="s">
        <v>39</v>
      </c>
      <c r="O184" s="91"/>
      <c r="P184" s="227">
        <f>O184*H184</f>
        <v>0</v>
      </c>
      <c r="Q184" s="227">
        <v>0</v>
      </c>
      <c r="R184" s="227">
        <f>Q184*H184</f>
        <v>0</v>
      </c>
      <c r="S184" s="227">
        <v>0</v>
      </c>
      <c r="T184" s="228">
        <f>S184*H184</f>
        <v>0</v>
      </c>
      <c r="U184" s="38"/>
      <c r="V184" s="38"/>
      <c r="W184" s="38"/>
      <c r="X184" s="38"/>
      <c r="Y184" s="38"/>
      <c r="Z184" s="38"/>
      <c r="AA184" s="38"/>
      <c r="AB184" s="38"/>
      <c r="AC184" s="38"/>
      <c r="AD184" s="38"/>
      <c r="AE184" s="38"/>
      <c r="AR184" s="229" t="s">
        <v>178</v>
      </c>
      <c r="AT184" s="229" t="s">
        <v>148</v>
      </c>
      <c r="AU184" s="229" t="s">
        <v>97</v>
      </c>
      <c r="AY184" s="17" t="s">
        <v>145</v>
      </c>
      <c r="BE184" s="230">
        <f>IF(N184="základní",J184,0)</f>
        <v>0</v>
      </c>
      <c r="BF184" s="230">
        <f>IF(N184="snížená",J184,0)</f>
        <v>0</v>
      </c>
      <c r="BG184" s="230">
        <f>IF(N184="zákl. přenesená",J184,0)</f>
        <v>0</v>
      </c>
      <c r="BH184" s="230">
        <f>IF(N184="sníž. přenesená",J184,0)</f>
        <v>0</v>
      </c>
      <c r="BI184" s="230">
        <f>IF(N184="nulová",J184,0)</f>
        <v>0</v>
      </c>
      <c r="BJ184" s="17" t="s">
        <v>97</v>
      </c>
      <c r="BK184" s="230">
        <f>ROUND(I184*H184,2)</f>
        <v>0</v>
      </c>
      <c r="BL184" s="17" t="s">
        <v>178</v>
      </c>
      <c r="BM184" s="229" t="s">
        <v>349</v>
      </c>
    </row>
    <row r="185" s="2" customFormat="1" ht="24.15" customHeight="1">
      <c r="A185" s="38"/>
      <c r="B185" s="39"/>
      <c r="C185" s="264" t="s">
        <v>350</v>
      </c>
      <c r="D185" s="264" t="s">
        <v>184</v>
      </c>
      <c r="E185" s="265" t="s">
        <v>1039</v>
      </c>
      <c r="F185" s="266" t="s">
        <v>1040</v>
      </c>
      <c r="G185" s="267" t="s">
        <v>421</v>
      </c>
      <c r="H185" s="268">
        <v>28.75</v>
      </c>
      <c r="I185" s="269"/>
      <c r="J185" s="270">
        <f>ROUND(I185*H185,2)</f>
        <v>0</v>
      </c>
      <c r="K185" s="266" t="s">
        <v>152</v>
      </c>
      <c r="L185" s="271"/>
      <c r="M185" s="272" t="s">
        <v>1</v>
      </c>
      <c r="N185" s="273" t="s">
        <v>39</v>
      </c>
      <c r="O185" s="91"/>
      <c r="P185" s="227">
        <f>O185*H185</f>
        <v>0</v>
      </c>
      <c r="Q185" s="227">
        <v>0</v>
      </c>
      <c r="R185" s="227">
        <f>Q185*H185</f>
        <v>0</v>
      </c>
      <c r="S185" s="227">
        <v>0</v>
      </c>
      <c r="T185" s="228">
        <f>S185*H185</f>
        <v>0</v>
      </c>
      <c r="U185" s="38"/>
      <c r="V185" s="38"/>
      <c r="W185" s="38"/>
      <c r="X185" s="38"/>
      <c r="Y185" s="38"/>
      <c r="Z185" s="38"/>
      <c r="AA185" s="38"/>
      <c r="AB185" s="38"/>
      <c r="AC185" s="38"/>
      <c r="AD185" s="38"/>
      <c r="AE185" s="38"/>
      <c r="AR185" s="229" t="s">
        <v>1041</v>
      </c>
      <c r="AT185" s="229" t="s">
        <v>184</v>
      </c>
      <c r="AU185" s="229" t="s">
        <v>97</v>
      </c>
      <c r="AY185" s="17" t="s">
        <v>145</v>
      </c>
      <c r="BE185" s="230">
        <f>IF(N185="základní",J185,0)</f>
        <v>0</v>
      </c>
      <c r="BF185" s="230">
        <f>IF(N185="snížená",J185,0)</f>
        <v>0</v>
      </c>
      <c r="BG185" s="230">
        <f>IF(N185="zákl. přenesená",J185,0)</f>
        <v>0</v>
      </c>
      <c r="BH185" s="230">
        <f>IF(N185="sníž. přenesená",J185,0)</f>
        <v>0</v>
      </c>
      <c r="BI185" s="230">
        <f>IF(N185="nulová",J185,0)</f>
        <v>0</v>
      </c>
      <c r="BJ185" s="17" t="s">
        <v>97</v>
      </c>
      <c r="BK185" s="230">
        <f>ROUND(I185*H185,2)</f>
        <v>0</v>
      </c>
      <c r="BL185" s="17" t="s">
        <v>178</v>
      </c>
      <c r="BM185" s="229" t="s">
        <v>194</v>
      </c>
    </row>
    <row r="186" s="14" customFormat="1">
      <c r="A186" s="14"/>
      <c r="B186" s="242"/>
      <c r="C186" s="243"/>
      <c r="D186" s="233" t="s">
        <v>154</v>
      </c>
      <c r="E186" s="244" t="s">
        <v>1</v>
      </c>
      <c r="F186" s="245" t="s">
        <v>1042</v>
      </c>
      <c r="G186" s="243"/>
      <c r="H186" s="246">
        <v>28.75</v>
      </c>
      <c r="I186" s="247"/>
      <c r="J186" s="243"/>
      <c r="K186" s="243"/>
      <c r="L186" s="248"/>
      <c r="M186" s="249"/>
      <c r="N186" s="250"/>
      <c r="O186" s="250"/>
      <c r="P186" s="250"/>
      <c r="Q186" s="250"/>
      <c r="R186" s="250"/>
      <c r="S186" s="250"/>
      <c r="T186" s="251"/>
      <c r="U186" s="14"/>
      <c r="V186" s="14"/>
      <c r="W186" s="14"/>
      <c r="X186" s="14"/>
      <c r="Y186" s="14"/>
      <c r="Z186" s="14"/>
      <c r="AA186" s="14"/>
      <c r="AB186" s="14"/>
      <c r="AC186" s="14"/>
      <c r="AD186" s="14"/>
      <c r="AE186" s="14"/>
      <c r="AT186" s="252" t="s">
        <v>154</v>
      </c>
      <c r="AU186" s="252" t="s">
        <v>97</v>
      </c>
      <c r="AV186" s="14" t="s">
        <v>97</v>
      </c>
      <c r="AW186" s="14" t="s">
        <v>30</v>
      </c>
      <c r="AX186" s="14" t="s">
        <v>73</v>
      </c>
      <c r="AY186" s="252" t="s">
        <v>145</v>
      </c>
    </row>
    <row r="187" s="15" customFormat="1">
      <c r="A187" s="15"/>
      <c r="B187" s="253"/>
      <c r="C187" s="254"/>
      <c r="D187" s="233" t="s">
        <v>154</v>
      </c>
      <c r="E187" s="255" t="s">
        <v>1</v>
      </c>
      <c r="F187" s="256" t="s">
        <v>157</v>
      </c>
      <c r="G187" s="254"/>
      <c r="H187" s="257">
        <v>28.75</v>
      </c>
      <c r="I187" s="258"/>
      <c r="J187" s="254"/>
      <c r="K187" s="254"/>
      <c r="L187" s="259"/>
      <c r="M187" s="260"/>
      <c r="N187" s="261"/>
      <c r="O187" s="261"/>
      <c r="P187" s="261"/>
      <c r="Q187" s="261"/>
      <c r="R187" s="261"/>
      <c r="S187" s="261"/>
      <c r="T187" s="262"/>
      <c r="U187" s="15"/>
      <c r="V187" s="15"/>
      <c r="W187" s="15"/>
      <c r="X187" s="15"/>
      <c r="Y187" s="15"/>
      <c r="Z187" s="15"/>
      <c r="AA187" s="15"/>
      <c r="AB187" s="15"/>
      <c r="AC187" s="15"/>
      <c r="AD187" s="15"/>
      <c r="AE187" s="15"/>
      <c r="AT187" s="263" t="s">
        <v>154</v>
      </c>
      <c r="AU187" s="263" t="s">
        <v>97</v>
      </c>
      <c r="AV187" s="15" t="s">
        <v>153</v>
      </c>
      <c r="AW187" s="15" t="s">
        <v>30</v>
      </c>
      <c r="AX187" s="15" t="s">
        <v>80</v>
      </c>
      <c r="AY187" s="263" t="s">
        <v>145</v>
      </c>
    </row>
    <row r="188" s="2" customFormat="1" ht="24.15" customHeight="1">
      <c r="A188" s="38"/>
      <c r="B188" s="39"/>
      <c r="C188" s="218" t="s">
        <v>276</v>
      </c>
      <c r="D188" s="218" t="s">
        <v>148</v>
      </c>
      <c r="E188" s="219" t="s">
        <v>1043</v>
      </c>
      <c r="F188" s="220" t="s">
        <v>1044</v>
      </c>
      <c r="G188" s="221" t="s">
        <v>165</v>
      </c>
      <c r="H188" s="222">
        <v>1</v>
      </c>
      <c r="I188" s="223"/>
      <c r="J188" s="224">
        <f>ROUND(I188*H188,2)</f>
        <v>0</v>
      </c>
      <c r="K188" s="220" t="s">
        <v>152</v>
      </c>
      <c r="L188" s="44"/>
      <c r="M188" s="225" t="s">
        <v>1</v>
      </c>
      <c r="N188" s="226" t="s">
        <v>39</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178</v>
      </c>
      <c r="AT188" s="229" t="s">
        <v>148</v>
      </c>
      <c r="AU188" s="229" t="s">
        <v>97</v>
      </c>
      <c r="AY188" s="17" t="s">
        <v>145</v>
      </c>
      <c r="BE188" s="230">
        <f>IF(N188="základní",J188,0)</f>
        <v>0</v>
      </c>
      <c r="BF188" s="230">
        <f>IF(N188="snížená",J188,0)</f>
        <v>0</v>
      </c>
      <c r="BG188" s="230">
        <f>IF(N188="zákl. přenesená",J188,0)</f>
        <v>0</v>
      </c>
      <c r="BH188" s="230">
        <f>IF(N188="sníž. přenesená",J188,0)</f>
        <v>0</v>
      </c>
      <c r="BI188" s="230">
        <f>IF(N188="nulová",J188,0)</f>
        <v>0</v>
      </c>
      <c r="BJ188" s="17" t="s">
        <v>97</v>
      </c>
      <c r="BK188" s="230">
        <f>ROUND(I188*H188,2)</f>
        <v>0</v>
      </c>
      <c r="BL188" s="17" t="s">
        <v>178</v>
      </c>
      <c r="BM188" s="229" t="s">
        <v>220</v>
      </c>
    </row>
    <row r="189" s="2" customFormat="1" ht="24.15" customHeight="1">
      <c r="A189" s="38"/>
      <c r="B189" s="39"/>
      <c r="C189" s="264" t="s">
        <v>355</v>
      </c>
      <c r="D189" s="264" t="s">
        <v>184</v>
      </c>
      <c r="E189" s="265" t="s">
        <v>1045</v>
      </c>
      <c r="F189" s="266" t="s">
        <v>1046</v>
      </c>
      <c r="G189" s="267" t="s">
        <v>165</v>
      </c>
      <c r="H189" s="268">
        <v>1</v>
      </c>
      <c r="I189" s="269"/>
      <c r="J189" s="270">
        <f>ROUND(I189*H189,2)</f>
        <v>0</v>
      </c>
      <c r="K189" s="266" t="s">
        <v>152</v>
      </c>
      <c r="L189" s="271"/>
      <c r="M189" s="272" t="s">
        <v>1</v>
      </c>
      <c r="N189" s="273" t="s">
        <v>39</v>
      </c>
      <c r="O189" s="91"/>
      <c r="P189" s="227">
        <f>O189*H189</f>
        <v>0</v>
      </c>
      <c r="Q189" s="227">
        <v>0</v>
      </c>
      <c r="R189" s="227">
        <f>Q189*H189</f>
        <v>0</v>
      </c>
      <c r="S189" s="227">
        <v>0</v>
      </c>
      <c r="T189" s="228">
        <f>S189*H189</f>
        <v>0</v>
      </c>
      <c r="U189" s="38"/>
      <c r="V189" s="38"/>
      <c r="W189" s="38"/>
      <c r="X189" s="38"/>
      <c r="Y189" s="38"/>
      <c r="Z189" s="38"/>
      <c r="AA189" s="38"/>
      <c r="AB189" s="38"/>
      <c r="AC189" s="38"/>
      <c r="AD189" s="38"/>
      <c r="AE189" s="38"/>
      <c r="AR189" s="229" t="s">
        <v>1041</v>
      </c>
      <c r="AT189" s="229" t="s">
        <v>184</v>
      </c>
      <c r="AU189" s="229" t="s">
        <v>97</v>
      </c>
      <c r="AY189" s="17" t="s">
        <v>145</v>
      </c>
      <c r="BE189" s="230">
        <f>IF(N189="základní",J189,0)</f>
        <v>0</v>
      </c>
      <c r="BF189" s="230">
        <f>IF(N189="snížená",J189,0)</f>
        <v>0</v>
      </c>
      <c r="BG189" s="230">
        <f>IF(N189="zákl. přenesená",J189,0)</f>
        <v>0</v>
      </c>
      <c r="BH189" s="230">
        <f>IF(N189="sníž. přenesená",J189,0)</f>
        <v>0</v>
      </c>
      <c r="BI189" s="230">
        <f>IF(N189="nulová",J189,0)</f>
        <v>0</v>
      </c>
      <c r="BJ189" s="17" t="s">
        <v>97</v>
      </c>
      <c r="BK189" s="230">
        <f>ROUND(I189*H189,2)</f>
        <v>0</v>
      </c>
      <c r="BL189" s="17" t="s">
        <v>178</v>
      </c>
      <c r="BM189" s="229" t="s">
        <v>358</v>
      </c>
    </row>
    <row r="190" s="2" customFormat="1" ht="16.5" customHeight="1">
      <c r="A190" s="38"/>
      <c r="B190" s="39"/>
      <c r="C190" s="218" t="s">
        <v>280</v>
      </c>
      <c r="D190" s="218" t="s">
        <v>148</v>
      </c>
      <c r="E190" s="219" t="s">
        <v>1047</v>
      </c>
      <c r="F190" s="220" t="s">
        <v>1048</v>
      </c>
      <c r="G190" s="221" t="s">
        <v>165</v>
      </c>
      <c r="H190" s="222">
        <v>1</v>
      </c>
      <c r="I190" s="223"/>
      <c r="J190" s="224">
        <f>ROUND(I190*H190,2)</f>
        <v>0</v>
      </c>
      <c r="K190" s="220" t="s">
        <v>152</v>
      </c>
      <c r="L190" s="44"/>
      <c r="M190" s="225" t="s">
        <v>1</v>
      </c>
      <c r="N190" s="226" t="s">
        <v>39</v>
      </c>
      <c r="O190" s="91"/>
      <c r="P190" s="227">
        <f>O190*H190</f>
        <v>0</v>
      </c>
      <c r="Q190" s="227">
        <v>0</v>
      </c>
      <c r="R190" s="227">
        <f>Q190*H190</f>
        <v>0</v>
      </c>
      <c r="S190" s="227">
        <v>0</v>
      </c>
      <c r="T190" s="228">
        <f>S190*H190</f>
        <v>0</v>
      </c>
      <c r="U190" s="38"/>
      <c r="V190" s="38"/>
      <c r="W190" s="38"/>
      <c r="X190" s="38"/>
      <c r="Y190" s="38"/>
      <c r="Z190" s="38"/>
      <c r="AA190" s="38"/>
      <c r="AB190" s="38"/>
      <c r="AC190" s="38"/>
      <c r="AD190" s="38"/>
      <c r="AE190" s="38"/>
      <c r="AR190" s="229" t="s">
        <v>178</v>
      </c>
      <c r="AT190" s="229" t="s">
        <v>148</v>
      </c>
      <c r="AU190" s="229" t="s">
        <v>97</v>
      </c>
      <c r="AY190" s="17" t="s">
        <v>145</v>
      </c>
      <c r="BE190" s="230">
        <f>IF(N190="základní",J190,0)</f>
        <v>0</v>
      </c>
      <c r="BF190" s="230">
        <f>IF(N190="snížená",J190,0)</f>
        <v>0</v>
      </c>
      <c r="BG190" s="230">
        <f>IF(N190="zákl. přenesená",J190,0)</f>
        <v>0</v>
      </c>
      <c r="BH190" s="230">
        <f>IF(N190="sníž. přenesená",J190,0)</f>
        <v>0</v>
      </c>
      <c r="BI190" s="230">
        <f>IF(N190="nulová",J190,0)</f>
        <v>0</v>
      </c>
      <c r="BJ190" s="17" t="s">
        <v>97</v>
      </c>
      <c r="BK190" s="230">
        <f>ROUND(I190*H190,2)</f>
        <v>0</v>
      </c>
      <c r="BL190" s="17" t="s">
        <v>178</v>
      </c>
      <c r="BM190" s="229" t="s">
        <v>361</v>
      </c>
    </row>
    <row r="191" s="2" customFormat="1" ht="24.15" customHeight="1">
      <c r="A191" s="38"/>
      <c r="B191" s="39"/>
      <c r="C191" s="218" t="s">
        <v>362</v>
      </c>
      <c r="D191" s="218" t="s">
        <v>148</v>
      </c>
      <c r="E191" s="219" t="s">
        <v>1049</v>
      </c>
      <c r="F191" s="220" t="s">
        <v>1050</v>
      </c>
      <c r="G191" s="221" t="s">
        <v>165</v>
      </c>
      <c r="H191" s="222">
        <v>1</v>
      </c>
      <c r="I191" s="223"/>
      <c r="J191" s="224">
        <f>ROUND(I191*H191,2)</f>
        <v>0</v>
      </c>
      <c r="K191" s="220" t="s">
        <v>152</v>
      </c>
      <c r="L191" s="44"/>
      <c r="M191" s="225" t="s">
        <v>1</v>
      </c>
      <c r="N191" s="226" t="s">
        <v>39</v>
      </c>
      <c r="O191" s="91"/>
      <c r="P191" s="227">
        <f>O191*H191</f>
        <v>0</v>
      </c>
      <c r="Q191" s="227">
        <v>0</v>
      </c>
      <c r="R191" s="227">
        <f>Q191*H191</f>
        <v>0</v>
      </c>
      <c r="S191" s="227">
        <v>0</v>
      </c>
      <c r="T191" s="228">
        <f>S191*H191</f>
        <v>0</v>
      </c>
      <c r="U191" s="38"/>
      <c r="V191" s="38"/>
      <c r="W191" s="38"/>
      <c r="X191" s="38"/>
      <c r="Y191" s="38"/>
      <c r="Z191" s="38"/>
      <c r="AA191" s="38"/>
      <c r="AB191" s="38"/>
      <c r="AC191" s="38"/>
      <c r="AD191" s="38"/>
      <c r="AE191" s="38"/>
      <c r="AR191" s="229" t="s">
        <v>178</v>
      </c>
      <c r="AT191" s="229" t="s">
        <v>148</v>
      </c>
      <c r="AU191" s="229" t="s">
        <v>97</v>
      </c>
      <c r="AY191" s="17" t="s">
        <v>145</v>
      </c>
      <c r="BE191" s="230">
        <f>IF(N191="základní",J191,0)</f>
        <v>0</v>
      </c>
      <c r="BF191" s="230">
        <f>IF(N191="snížená",J191,0)</f>
        <v>0</v>
      </c>
      <c r="BG191" s="230">
        <f>IF(N191="zákl. přenesená",J191,0)</f>
        <v>0</v>
      </c>
      <c r="BH191" s="230">
        <f>IF(N191="sníž. přenesená",J191,0)</f>
        <v>0</v>
      </c>
      <c r="BI191" s="230">
        <f>IF(N191="nulová",J191,0)</f>
        <v>0</v>
      </c>
      <c r="BJ191" s="17" t="s">
        <v>97</v>
      </c>
      <c r="BK191" s="230">
        <f>ROUND(I191*H191,2)</f>
        <v>0</v>
      </c>
      <c r="BL191" s="17" t="s">
        <v>178</v>
      </c>
      <c r="BM191" s="229" t="s">
        <v>365</v>
      </c>
    </row>
    <row r="192" s="2" customFormat="1" ht="24.15" customHeight="1">
      <c r="A192" s="38"/>
      <c r="B192" s="39"/>
      <c r="C192" s="264" t="s">
        <v>281</v>
      </c>
      <c r="D192" s="264" t="s">
        <v>184</v>
      </c>
      <c r="E192" s="265" t="s">
        <v>1051</v>
      </c>
      <c r="F192" s="266" t="s">
        <v>1052</v>
      </c>
      <c r="G192" s="267" t="s">
        <v>165</v>
      </c>
      <c r="H192" s="268">
        <v>1</v>
      </c>
      <c r="I192" s="269"/>
      <c r="J192" s="270">
        <f>ROUND(I192*H192,2)</f>
        <v>0</v>
      </c>
      <c r="K192" s="266" t="s">
        <v>152</v>
      </c>
      <c r="L192" s="271"/>
      <c r="M192" s="272" t="s">
        <v>1</v>
      </c>
      <c r="N192" s="273" t="s">
        <v>39</v>
      </c>
      <c r="O192" s="91"/>
      <c r="P192" s="227">
        <f>O192*H192</f>
        <v>0</v>
      </c>
      <c r="Q192" s="227">
        <v>0</v>
      </c>
      <c r="R192" s="227">
        <f>Q192*H192</f>
        <v>0</v>
      </c>
      <c r="S192" s="227">
        <v>0</v>
      </c>
      <c r="T192" s="228">
        <f>S192*H192</f>
        <v>0</v>
      </c>
      <c r="U192" s="38"/>
      <c r="V192" s="38"/>
      <c r="W192" s="38"/>
      <c r="X192" s="38"/>
      <c r="Y192" s="38"/>
      <c r="Z192" s="38"/>
      <c r="AA192" s="38"/>
      <c r="AB192" s="38"/>
      <c r="AC192" s="38"/>
      <c r="AD192" s="38"/>
      <c r="AE192" s="38"/>
      <c r="AR192" s="229" t="s">
        <v>1041</v>
      </c>
      <c r="AT192" s="229" t="s">
        <v>184</v>
      </c>
      <c r="AU192" s="229" t="s">
        <v>97</v>
      </c>
      <c r="AY192" s="17" t="s">
        <v>145</v>
      </c>
      <c r="BE192" s="230">
        <f>IF(N192="základní",J192,0)</f>
        <v>0</v>
      </c>
      <c r="BF192" s="230">
        <f>IF(N192="snížená",J192,0)</f>
        <v>0</v>
      </c>
      <c r="BG192" s="230">
        <f>IF(N192="zákl. přenesená",J192,0)</f>
        <v>0</v>
      </c>
      <c r="BH192" s="230">
        <f>IF(N192="sníž. přenesená",J192,0)</f>
        <v>0</v>
      </c>
      <c r="BI192" s="230">
        <f>IF(N192="nulová",J192,0)</f>
        <v>0</v>
      </c>
      <c r="BJ192" s="17" t="s">
        <v>97</v>
      </c>
      <c r="BK192" s="230">
        <f>ROUND(I192*H192,2)</f>
        <v>0</v>
      </c>
      <c r="BL192" s="17" t="s">
        <v>178</v>
      </c>
      <c r="BM192" s="229" t="s">
        <v>368</v>
      </c>
    </row>
    <row r="193" s="2" customFormat="1" ht="24.15" customHeight="1">
      <c r="A193" s="38"/>
      <c r="B193" s="39"/>
      <c r="C193" s="218" t="s">
        <v>369</v>
      </c>
      <c r="D193" s="218" t="s">
        <v>148</v>
      </c>
      <c r="E193" s="219" t="s">
        <v>1053</v>
      </c>
      <c r="F193" s="220" t="s">
        <v>1054</v>
      </c>
      <c r="G193" s="221" t="s">
        <v>165</v>
      </c>
      <c r="H193" s="222">
        <v>2</v>
      </c>
      <c r="I193" s="223"/>
      <c r="J193" s="224">
        <f>ROUND(I193*H193,2)</f>
        <v>0</v>
      </c>
      <c r="K193" s="220" t="s">
        <v>152</v>
      </c>
      <c r="L193" s="44"/>
      <c r="M193" s="225" t="s">
        <v>1</v>
      </c>
      <c r="N193" s="226" t="s">
        <v>39</v>
      </c>
      <c r="O193" s="91"/>
      <c r="P193" s="227">
        <f>O193*H193</f>
        <v>0</v>
      </c>
      <c r="Q193" s="227">
        <v>0</v>
      </c>
      <c r="R193" s="227">
        <f>Q193*H193</f>
        <v>0</v>
      </c>
      <c r="S193" s="227">
        <v>0</v>
      </c>
      <c r="T193" s="228">
        <f>S193*H193</f>
        <v>0</v>
      </c>
      <c r="U193" s="38"/>
      <c r="V193" s="38"/>
      <c r="W193" s="38"/>
      <c r="X193" s="38"/>
      <c r="Y193" s="38"/>
      <c r="Z193" s="38"/>
      <c r="AA193" s="38"/>
      <c r="AB193" s="38"/>
      <c r="AC193" s="38"/>
      <c r="AD193" s="38"/>
      <c r="AE193" s="38"/>
      <c r="AR193" s="229" t="s">
        <v>178</v>
      </c>
      <c r="AT193" s="229" t="s">
        <v>148</v>
      </c>
      <c r="AU193" s="229" t="s">
        <v>97</v>
      </c>
      <c r="AY193" s="17" t="s">
        <v>145</v>
      </c>
      <c r="BE193" s="230">
        <f>IF(N193="základní",J193,0)</f>
        <v>0</v>
      </c>
      <c r="BF193" s="230">
        <f>IF(N193="snížená",J193,0)</f>
        <v>0</v>
      </c>
      <c r="BG193" s="230">
        <f>IF(N193="zákl. přenesená",J193,0)</f>
        <v>0</v>
      </c>
      <c r="BH193" s="230">
        <f>IF(N193="sníž. přenesená",J193,0)</f>
        <v>0</v>
      </c>
      <c r="BI193" s="230">
        <f>IF(N193="nulová",J193,0)</f>
        <v>0</v>
      </c>
      <c r="BJ193" s="17" t="s">
        <v>97</v>
      </c>
      <c r="BK193" s="230">
        <f>ROUND(I193*H193,2)</f>
        <v>0</v>
      </c>
      <c r="BL193" s="17" t="s">
        <v>178</v>
      </c>
      <c r="BM193" s="229" t="s">
        <v>372</v>
      </c>
    </row>
    <row r="194" s="2" customFormat="1" ht="16.5" customHeight="1">
      <c r="A194" s="38"/>
      <c r="B194" s="39"/>
      <c r="C194" s="264" t="s">
        <v>285</v>
      </c>
      <c r="D194" s="264" t="s">
        <v>184</v>
      </c>
      <c r="E194" s="265" t="s">
        <v>1055</v>
      </c>
      <c r="F194" s="266" t="s">
        <v>1056</v>
      </c>
      <c r="G194" s="267" t="s">
        <v>165</v>
      </c>
      <c r="H194" s="268">
        <v>2</v>
      </c>
      <c r="I194" s="269"/>
      <c r="J194" s="270">
        <f>ROUND(I194*H194,2)</f>
        <v>0</v>
      </c>
      <c r="K194" s="266" t="s">
        <v>152</v>
      </c>
      <c r="L194" s="271"/>
      <c r="M194" s="272" t="s">
        <v>1</v>
      </c>
      <c r="N194" s="273" t="s">
        <v>39</v>
      </c>
      <c r="O194" s="91"/>
      <c r="P194" s="227">
        <f>O194*H194</f>
        <v>0</v>
      </c>
      <c r="Q194" s="227">
        <v>0</v>
      </c>
      <c r="R194" s="227">
        <f>Q194*H194</f>
        <v>0</v>
      </c>
      <c r="S194" s="227">
        <v>0</v>
      </c>
      <c r="T194" s="228">
        <f>S194*H194</f>
        <v>0</v>
      </c>
      <c r="U194" s="38"/>
      <c r="V194" s="38"/>
      <c r="W194" s="38"/>
      <c r="X194" s="38"/>
      <c r="Y194" s="38"/>
      <c r="Z194" s="38"/>
      <c r="AA194" s="38"/>
      <c r="AB194" s="38"/>
      <c r="AC194" s="38"/>
      <c r="AD194" s="38"/>
      <c r="AE194" s="38"/>
      <c r="AR194" s="229" t="s">
        <v>1041</v>
      </c>
      <c r="AT194" s="229" t="s">
        <v>184</v>
      </c>
      <c r="AU194" s="229" t="s">
        <v>97</v>
      </c>
      <c r="AY194" s="17" t="s">
        <v>145</v>
      </c>
      <c r="BE194" s="230">
        <f>IF(N194="základní",J194,0)</f>
        <v>0</v>
      </c>
      <c r="BF194" s="230">
        <f>IF(N194="snížená",J194,0)</f>
        <v>0</v>
      </c>
      <c r="BG194" s="230">
        <f>IF(N194="zákl. přenesená",J194,0)</f>
        <v>0</v>
      </c>
      <c r="BH194" s="230">
        <f>IF(N194="sníž. přenesená",J194,0)</f>
        <v>0</v>
      </c>
      <c r="BI194" s="230">
        <f>IF(N194="nulová",J194,0)</f>
        <v>0</v>
      </c>
      <c r="BJ194" s="17" t="s">
        <v>97</v>
      </c>
      <c r="BK194" s="230">
        <f>ROUND(I194*H194,2)</f>
        <v>0</v>
      </c>
      <c r="BL194" s="17" t="s">
        <v>178</v>
      </c>
      <c r="BM194" s="229" t="s">
        <v>376</v>
      </c>
    </row>
    <row r="195" s="12" customFormat="1" ht="22.8" customHeight="1">
      <c r="A195" s="12"/>
      <c r="B195" s="202"/>
      <c r="C195" s="203"/>
      <c r="D195" s="204" t="s">
        <v>72</v>
      </c>
      <c r="E195" s="216" t="s">
        <v>1057</v>
      </c>
      <c r="F195" s="216" t="s">
        <v>1058</v>
      </c>
      <c r="G195" s="203"/>
      <c r="H195" s="203"/>
      <c r="I195" s="206"/>
      <c r="J195" s="217">
        <f>BK195</f>
        <v>0</v>
      </c>
      <c r="K195" s="203"/>
      <c r="L195" s="208"/>
      <c r="M195" s="209"/>
      <c r="N195" s="210"/>
      <c r="O195" s="210"/>
      <c r="P195" s="211">
        <f>P196</f>
        <v>0</v>
      </c>
      <c r="Q195" s="210"/>
      <c r="R195" s="211">
        <f>R196</f>
        <v>0</v>
      </c>
      <c r="S195" s="210"/>
      <c r="T195" s="212">
        <f>T196</f>
        <v>0</v>
      </c>
      <c r="U195" s="12"/>
      <c r="V195" s="12"/>
      <c r="W195" s="12"/>
      <c r="X195" s="12"/>
      <c r="Y195" s="12"/>
      <c r="Z195" s="12"/>
      <c r="AA195" s="12"/>
      <c r="AB195" s="12"/>
      <c r="AC195" s="12"/>
      <c r="AD195" s="12"/>
      <c r="AE195" s="12"/>
      <c r="AR195" s="213" t="s">
        <v>146</v>
      </c>
      <c r="AT195" s="214" t="s">
        <v>72</v>
      </c>
      <c r="AU195" s="214" t="s">
        <v>80</v>
      </c>
      <c r="AY195" s="213" t="s">
        <v>145</v>
      </c>
      <c r="BK195" s="215">
        <f>BK196</f>
        <v>0</v>
      </c>
    </row>
    <row r="196" s="2" customFormat="1" ht="16.5" customHeight="1">
      <c r="A196" s="38"/>
      <c r="B196" s="39"/>
      <c r="C196" s="218" t="s">
        <v>292</v>
      </c>
      <c r="D196" s="218" t="s">
        <v>148</v>
      </c>
      <c r="E196" s="219" t="s">
        <v>1059</v>
      </c>
      <c r="F196" s="220" t="s">
        <v>1060</v>
      </c>
      <c r="G196" s="221" t="s">
        <v>1061</v>
      </c>
      <c r="H196" s="222">
        <v>1</v>
      </c>
      <c r="I196" s="223"/>
      <c r="J196" s="224">
        <f>ROUND(I196*H196,2)</f>
        <v>0</v>
      </c>
      <c r="K196" s="220" t="s">
        <v>1</v>
      </c>
      <c r="L196" s="44"/>
      <c r="M196" s="225" t="s">
        <v>1</v>
      </c>
      <c r="N196" s="226" t="s">
        <v>39</v>
      </c>
      <c r="O196" s="91"/>
      <c r="P196" s="227">
        <f>O196*H196</f>
        <v>0</v>
      </c>
      <c r="Q196" s="227">
        <v>0</v>
      </c>
      <c r="R196" s="227">
        <f>Q196*H196</f>
        <v>0</v>
      </c>
      <c r="S196" s="227">
        <v>0</v>
      </c>
      <c r="T196" s="228">
        <f>S196*H196</f>
        <v>0</v>
      </c>
      <c r="U196" s="38"/>
      <c r="V196" s="38"/>
      <c r="W196" s="38"/>
      <c r="X196" s="38"/>
      <c r="Y196" s="38"/>
      <c r="Z196" s="38"/>
      <c r="AA196" s="38"/>
      <c r="AB196" s="38"/>
      <c r="AC196" s="38"/>
      <c r="AD196" s="38"/>
      <c r="AE196" s="38"/>
      <c r="AR196" s="229" t="s">
        <v>178</v>
      </c>
      <c r="AT196" s="229" t="s">
        <v>148</v>
      </c>
      <c r="AU196" s="229" t="s">
        <v>97</v>
      </c>
      <c r="AY196" s="17" t="s">
        <v>145</v>
      </c>
      <c r="BE196" s="230">
        <f>IF(N196="základní",J196,0)</f>
        <v>0</v>
      </c>
      <c r="BF196" s="230">
        <f>IF(N196="snížená",J196,0)</f>
        <v>0</v>
      </c>
      <c r="BG196" s="230">
        <f>IF(N196="zákl. přenesená",J196,0)</f>
        <v>0</v>
      </c>
      <c r="BH196" s="230">
        <f>IF(N196="sníž. přenesená",J196,0)</f>
        <v>0</v>
      </c>
      <c r="BI196" s="230">
        <f>IF(N196="nulová",J196,0)</f>
        <v>0</v>
      </c>
      <c r="BJ196" s="17" t="s">
        <v>97</v>
      </c>
      <c r="BK196" s="230">
        <f>ROUND(I196*H196,2)</f>
        <v>0</v>
      </c>
      <c r="BL196" s="17" t="s">
        <v>178</v>
      </c>
      <c r="BM196" s="229" t="s">
        <v>1062</v>
      </c>
    </row>
    <row r="197" s="12" customFormat="1" ht="25.92" customHeight="1">
      <c r="A197" s="12"/>
      <c r="B197" s="202"/>
      <c r="C197" s="203"/>
      <c r="D197" s="204" t="s">
        <v>72</v>
      </c>
      <c r="E197" s="205" t="s">
        <v>833</v>
      </c>
      <c r="F197" s="205" t="s">
        <v>834</v>
      </c>
      <c r="G197" s="203"/>
      <c r="H197" s="203"/>
      <c r="I197" s="206"/>
      <c r="J197" s="207">
        <f>BK197</f>
        <v>0</v>
      </c>
      <c r="K197" s="203"/>
      <c r="L197" s="208"/>
      <c r="M197" s="209"/>
      <c r="N197" s="210"/>
      <c r="O197" s="210"/>
      <c r="P197" s="211">
        <f>SUM(P198:P200)</f>
        <v>0</v>
      </c>
      <c r="Q197" s="210"/>
      <c r="R197" s="211">
        <f>SUM(R198:R200)</f>
        <v>0</v>
      </c>
      <c r="S197" s="210"/>
      <c r="T197" s="212">
        <f>SUM(T198:T200)</f>
        <v>0</v>
      </c>
      <c r="U197" s="12"/>
      <c r="V197" s="12"/>
      <c r="W197" s="12"/>
      <c r="X197" s="12"/>
      <c r="Y197" s="12"/>
      <c r="Z197" s="12"/>
      <c r="AA197" s="12"/>
      <c r="AB197" s="12"/>
      <c r="AC197" s="12"/>
      <c r="AD197" s="12"/>
      <c r="AE197" s="12"/>
      <c r="AR197" s="213" t="s">
        <v>153</v>
      </c>
      <c r="AT197" s="214" t="s">
        <v>72</v>
      </c>
      <c r="AU197" s="214" t="s">
        <v>73</v>
      </c>
      <c r="AY197" s="213" t="s">
        <v>145</v>
      </c>
      <c r="BK197" s="215">
        <f>SUM(BK198:BK200)</f>
        <v>0</v>
      </c>
    </row>
    <row r="198" s="2" customFormat="1" ht="37.8" customHeight="1">
      <c r="A198" s="38"/>
      <c r="B198" s="39"/>
      <c r="C198" s="218" t="s">
        <v>377</v>
      </c>
      <c r="D198" s="218" t="s">
        <v>148</v>
      </c>
      <c r="E198" s="219" t="s">
        <v>925</v>
      </c>
      <c r="F198" s="220" t="s">
        <v>926</v>
      </c>
      <c r="G198" s="221" t="s">
        <v>837</v>
      </c>
      <c r="H198" s="222">
        <v>24</v>
      </c>
      <c r="I198" s="223"/>
      <c r="J198" s="224">
        <f>ROUND(I198*H198,2)</f>
        <v>0</v>
      </c>
      <c r="K198" s="220" t="s">
        <v>152</v>
      </c>
      <c r="L198" s="44"/>
      <c r="M198" s="225" t="s">
        <v>1</v>
      </c>
      <c r="N198" s="226" t="s">
        <v>39</v>
      </c>
      <c r="O198" s="91"/>
      <c r="P198" s="227">
        <f>O198*H198</f>
        <v>0</v>
      </c>
      <c r="Q198" s="227">
        <v>0</v>
      </c>
      <c r="R198" s="227">
        <f>Q198*H198</f>
        <v>0</v>
      </c>
      <c r="S198" s="227">
        <v>0</v>
      </c>
      <c r="T198" s="228">
        <f>S198*H198</f>
        <v>0</v>
      </c>
      <c r="U198" s="38"/>
      <c r="V198" s="38"/>
      <c r="W198" s="38"/>
      <c r="X198" s="38"/>
      <c r="Y198" s="38"/>
      <c r="Z198" s="38"/>
      <c r="AA198" s="38"/>
      <c r="AB198" s="38"/>
      <c r="AC198" s="38"/>
      <c r="AD198" s="38"/>
      <c r="AE198" s="38"/>
      <c r="AR198" s="229" t="s">
        <v>838</v>
      </c>
      <c r="AT198" s="229" t="s">
        <v>148</v>
      </c>
      <c r="AU198" s="229" t="s">
        <v>80</v>
      </c>
      <c r="AY198" s="17" t="s">
        <v>145</v>
      </c>
      <c r="BE198" s="230">
        <f>IF(N198="základní",J198,0)</f>
        <v>0</v>
      </c>
      <c r="BF198" s="230">
        <f>IF(N198="snížená",J198,0)</f>
        <v>0</v>
      </c>
      <c r="BG198" s="230">
        <f>IF(N198="zákl. přenesená",J198,0)</f>
        <v>0</v>
      </c>
      <c r="BH198" s="230">
        <f>IF(N198="sníž. přenesená",J198,0)</f>
        <v>0</v>
      </c>
      <c r="BI198" s="230">
        <f>IF(N198="nulová",J198,0)</f>
        <v>0</v>
      </c>
      <c r="BJ198" s="17" t="s">
        <v>97</v>
      </c>
      <c r="BK198" s="230">
        <f>ROUND(I198*H198,2)</f>
        <v>0</v>
      </c>
      <c r="BL198" s="17" t="s">
        <v>838</v>
      </c>
      <c r="BM198" s="229" t="s">
        <v>380</v>
      </c>
    </row>
    <row r="199" s="2" customFormat="1" ht="37.8" customHeight="1">
      <c r="A199" s="38"/>
      <c r="B199" s="39"/>
      <c r="C199" s="218" t="s">
        <v>288</v>
      </c>
      <c r="D199" s="218" t="s">
        <v>148</v>
      </c>
      <c r="E199" s="219" t="s">
        <v>1063</v>
      </c>
      <c r="F199" s="220" t="s">
        <v>1064</v>
      </c>
      <c r="G199" s="221" t="s">
        <v>837</v>
      </c>
      <c r="H199" s="222">
        <v>6</v>
      </c>
      <c r="I199" s="223"/>
      <c r="J199" s="224">
        <f>ROUND(I199*H199,2)</f>
        <v>0</v>
      </c>
      <c r="K199" s="220" t="s">
        <v>152</v>
      </c>
      <c r="L199" s="44"/>
      <c r="M199" s="225" t="s">
        <v>1</v>
      </c>
      <c r="N199" s="226" t="s">
        <v>39</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838</v>
      </c>
      <c r="AT199" s="229" t="s">
        <v>148</v>
      </c>
      <c r="AU199" s="229" t="s">
        <v>80</v>
      </c>
      <c r="AY199" s="17" t="s">
        <v>145</v>
      </c>
      <c r="BE199" s="230">
        <f>IF(N199="základní",J199,0)</f>
        <v>0</v>
      </c>
      <c r="BF199" s="230">
        <f>IF(N199="snížená",J199,0)</f>
        <v>0</v>
      </c>
      <c r="BG199" s="230">
        <f>IF(N199="zákl. přenesená",J199,0)</f>
        <v>0</v>
      </c>
      <c r="BH199" s="230">
        <f>IF(N199="sníž. přenesená",J199,0)</f>
        <v>0</v>
      </c>
      <c r="BI199" s="230">
        <f>IF(N199="nulová",J199,0)</f>
        <v>0</v>
      </c>
      <c r="BJ199" s="17" t="s">
        <v>97</v>
      </c>
      <c r="BK199" s="230">
        <f>ROUND(I199*H199,2)</f>
        <v>0</v>
      </c>
      <c r="BL199" s="17" t="s">
        <v>838</v>
      </c>
      <c r="BM199" s="229" t="s">
        <v>384</v>
      </c>
    </row>
    <row r="200" s="2" customFormat="1" ht="24.15" customHeight="1">
      <c r="A200" s="38"/>
      <c r="B200" s="39"/>
      <c r="C200" s="218" t="s">
        <v>386</v>
      </c>
      <c r="D200" s="218" t="s">
        <v>148</v>
      </c>
      <c r="E200" s="219" t="s">
        <v>927</v>
      </c>
      <c r="F200" s="220" t="s">
        <v>928</v>
      </c>
      <c r="G200" s="221" t="s">
        <v>837</v>
      </c>
      <c r="H200" s="222">
        <v>6</v>
      </c>
      <c r="I200" s="223"/>
      <c r="J200" s="224">
        <f>ROUND(I200*H200,2)</f>
        <v>0</v>
      </c>
      <c r="K200" s="220" t="s">
        <v>152</v>
      </c>
      <c r="L200" s="44"/>
      <c r="M200" s="274" t="s">
        <v>1</v>
      </c>
      <c r="N200" s="275" t="s">
        <v>39</v>
      </c>
      <c r="O200" s="276"/>
      <c r="P200" s="277">
        <f>O200*H200</f>
        <v>0</v>
      </c>
      <c r="Q200" s="277">
        <v>0</v>
      </c>
      <c r="R200" s="277">
        <f>Q200*H200</f>
        <v>0</v>
      </c>
      <c r="S200" s="277">
        <v>0</v>
      </c>
      <c r="T200" s="278">
        <f>S200*H200</f>
        <v>0</v>
      </c>
      <c r="U200" s="38"/>
      <c r="V200" s="38"/>
      <c r="W200" s="38"/>
      <c r="X200" s="38"/>
      <c r="Y200" s="38"/>
      <c r="Z200" s="38"/>
      <c r="AA200" s="38"/>
      <c r="AB200" s="38"/>
      <c r="AC200" s="38"/>
      <c r="AD200" s="38"/>
      <c r="AE200" s="38"/>
      <c r="AR200" s="229" t="s">
        <v>838</v>
      </c>
      <c r="AT200" s="229" t="s">
        <v>148</v>
      </c>
      <c r="AU200" s="229" t="s">
        <v>80</v>
      </c>
      <c r="AY200" s="17" t="s">
        <v>145</v>
      </c>
      <c r="BE200" s="230">
        <f>IF(N200="základní",J200,0)</f>
        <v>0</v>
      </c>
      <c r="BF200" s="230">
        <f>IF(N200="snížená",J200,0)</f>
        <v>0</v>
      </c>
      <c r="BG200" s="230">
        <f>IF(N200="zákl. přenesená",J200,0)</f>
        <v>0</v>
      </c>
      <c r="BH200" s="230">
        <f>IF(N200="sníž. přenesená",J200,0)</f>
        <v>0</v>
      </c>
      <c r="BI200" s="230">
        <f>IF(N200="nulová",J200,0)</f>
        <v>0</v>
      </c>
      <c r="BJ200" s="17" t="s">
        <v>97</v>
      </c>
      <c r="BK200" s="230">
        <f>ROUND(I200*H200,2)</f>
        <v>0</v>
      </c>
      <c r="BL200" s="17" t="s">
        <v>838</v>
      </c>
      <c r="BM200" s="229" t="s">
        <v>389</v>
      </c>
    </row>
    <row r="201" s="2" customFormat="1" ht="6.96" customHeight="1">
      <c r="A201" s="38"/>
      <c r="B201" s="66"/>
      <c r="C201" s="67"/>
      <c r="D201" s="67"/>
      <c r="E201" s="67"/>
      <c r="F201" s="67"/>
      <c r="G201" s="67"/>
      <c r="H201" s="67"/>
      <c r="I201" s="67"/>
      <c r="J201" s="67"/>
      <c r="K201" s="67"/>
      <c r="L201" s="44"/>
      <c r="M201" s="38"/>
      <c r="O201" s="38"/>
      <c r="P201" s="38"/>
      <c r="Q201" s="38"/>
      <c r="R201" s="38"/>
      <c r="S201" s="38"/>
      <c r="T201" s="38"/>
      <c r="U201" s="38"/>
      <c r="V201" s="38"/>
      <c r="W201" s="38"/>
      <c r="X201" s="38"/>
      <c r="Y201" s="38"/>
      <c r="Z201" s="38"/>
      <c r="AA201" s="38"/>
      <c r="AB201" s="38"/>
      <c r="AC201" s="38"/>
      <c r="AD201" s="38"/>
      <c r="AE201" s="38"/>
    </row>
  </sheetData>
  <sheetProtection sheet="1" autoFilter="0" formatColumns="0" formatRows="0" objects="1" scenarios="1" spinCount="100000" saltValue="ST5Dets+6tcxM+e6DWWUVtv/Sa5JMWMQqu3jKOVJ5V8LYGJfFkpBrL4BNKYyfsmi8ppAJIdpPCMzWvaFceYROw==" hashValue="P+xsjiQcjdejv96rXFYb1Pl7MIZyLGV8id4AKz2wF5dtnnHqTD0lHwERYHa2uRScm+faG8OdAaur1wsOqmf06g==" algorithmName="SHA-512" password="CC35"/>
  <autoFilter ref="C122:K200"/>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1065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ROUND((SUM(BE121:BE159)),  2)</f>
        <v>0</v>
      </c>
      <c r="G33" s="38"/>
      <c r="H33" s="38"/>
      <c r="I33" s="155">
        <v>0.20999999999999999</v>
      </c>
      <c r="J33" s="154">
        <f>ROUND(((SUM(BE121:BE159))*I33),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ROUND((SUM(BF121:BF159)),  2)</f>
        <v>0</v>
      </c>
      <c r="G34" s="38"/>
      <c r="H34" s="38"/>
      <c r="I34" s="155">
        <v>0.12</v>
      </c>
      <c r="J34" s="154">
        <f>ROUND(((SUM(BF121:BF159))*I34),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ROUND((SUM(BG121:BG159)),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ROUND((SUM(BH121:BH159)),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ROUND((SUM(BI121:BI159)),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05 - Vzduchotechnika</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J121</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121</v>
      </c>
      <c r="E97" s="182"/>
      <c r="F97" s="182"/>
      <c r="G97" s="182"/>
      <c r="H97" s="182"/>
      <c r="I97" s="182"/>
      <c r="J97" s="183">
        <f>J122</f>
        <v>0</v>
      </c>
      <c r="K97" s="180"/>
      <c r="L97" s="184"/>
      <c r="S97" s="9"/>
      <c r="T97" s="9"/>
      <c r="U97" s="9"/>
      <c r="V97" s="9"/>
      <c r="W97" s="9"/>
      <c r="X97" s="9"/>
      <c r="Y97" s="9"/>
      <c r="Z97" s="9"/>
      <c r="AA97" s="9"/>
      <c r="AB97" s="9"/>
      <c r="AC97" s="9"/>
      <c r="AD97" s="9"/>
      <c r="AE97" s="9"/>
    </row>
    <row r="98" s="10" customFormat="1" ht="19.92" customHeight="1">
      <c r="A98" s="10"/>
      <c r="B98" s="185"/>
      <c r="C98" s="186"/>
      <c r="D98" s="187" t="s">
        <v>840</v>
      </c>
      <c r="E98" s="188"/>
      <c r="F98" s="188"/>
      <c r="G98" s="188"/>
      <c r="H98" s="188"/>
      <c r="I98" s="188"/>
      <c r="J98" s="189">
        <f>J123</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1066</v>
      </c>
      <c r="E99" s="188"/>
      <c r="F99" s="188"/>
      <c r="G99" s="188"/>
      <c r="H99" s="188"/>
      <c r="I99" s="188"/>
      <c r="J99" s="189">
        <f>J129</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123</v>
      </c>
      <c r="E100" s="188"/>
      <c r="F100" s="188"/>
      <c r="G100" s="188"/>
      <c r="H100" s="188"/>
      <c r="I100" s="188"/>
      <c r="J100" s="189">
        <f>J155</f>
        <v>0</v>
      </c>
      <c r="K100" s="186"/>
      <c r="L100" s="190"/>
      <c r="S100" s="10"/>
      <c r="T100" s="10"/>
      <c r="U100" s="10"/>
      <c r="V100" s="10"/>
      <c r="W100" s="10"/>
      <c r="X100" s="10"/>
      <c r="Y100" s="10"/>
      <c r="Z100" s="10"/>
      <c r="AA100" s="10"/>
      <c r="AB100" s="10"/>
      <c r="AC100" s="10"/>
      <c r="AD100" s="10"/>
      <c r="AE100" s="10"/>
    </row>
    <row r="101" s="9" customFormat="1" ht="24.96" customHeight="1">
      <c r="A101" s="9"/>
      <c r="B101" s="179"/>
      <c r="C101" s="180"/>
      <c r="D101" s="181" t="s">
        <v>669</v>
      </c>
      <c r="E101" s="182"/>
      <c r="F101" s="182"/>
      <c r="G101" s="182"/>
      <c r="H101" s="182"/>
      <c r="I101" s="182"/>
      <c r="J101" s="183">
        <f>J158</f>
        <v>0</v>
      </c>
      <c r="K101" s="180"/>
      <c r="L101" s="184"/>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130</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26.25" customHeight="1">
      <c r="A111" s="38"/>
      <c r="B111" s="39"/>
      <c r="C111" s="40"/>
      <c r="D111" s="40"/>
      <c r="E111" s="174" t="str">
        <f>E7</f>
        <v>LK 2024-024 - Opravy bytových jednotek OŘ Brno - Bílovice nad Svitavou</v>
      </c>
      <c r="F111" s="32"/>
      <c r="G111" s="32"/>
      <c r="H111" s="32"/>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105</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05 - Vzduchotechnika</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20</v>
      </c>
      <c r="D115" s="40"/>
      <c r="E115" s="40"/>
      <c r="F115" s="27" t="str">
        <f>F12</f>
        <v xml:space="preserve"> </v>
      </c>
      <c r="G115" s="40"/>
      <c r="H115" s="40"/>
      <c r="I115" s="32" t="s">
        <v>22</v>
      </c>
      <c r="J115" s="79" t="str">
        <f>IF(J12="","",J12)</f>
        <v>14. 3. 2024</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24</v>
      </c>
      <c r="D117" s="40"/>
      <c r="E117" s="40"/>
      <c r="F117" s="27" t="str">
        <f>E15</f>
        <v xml:space="preserve"> </v>
      </c>
      <c r="G117" s="40"/>
      <c r="H117" s="40"/>
      <c r="I117" s="32" t="s">
        <v>29</v>
      </c>
      <c r="J117" s="36" t="str">
        <f>E21</f>
        <v xml:space="preserve"> </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27</v>
      </c>
      <c r="D118" s="40"/>
      <c r="E118" s="40"/>
      <c r="F118" s="27" t="str">
        <f>IF(E18="","",E18)</f>
        <v>Vyplň údaj</v>
      </c>
      <c r="G118" s="40"/>
      <c r="H118" s="40"/>
      <c r="I118" s="32" t="s">
        <v>31</v>
      </c>
      <c r="J118" s="36" t="str">
        <f>E24</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11" customFormat="1" ht="29.28" customHeight="1">
      <c r="A120" s="191"/>
      <c r="B120" s="192"/>
      <c r="C120" s="193" t="s">
        <v>131</v>
      </c>
      <c r="D120" s="194" t="s">
        <v>58</v>
      </c>
      <c r="E120" s="194" t="s">
        <v>54</v>
      </c>
      <c r="F120" s="194" t="s">
        <v>55</v>
      </c>
      <c r="G120" s="194" t="s">
        <v>132</v>
      </c>
      <c r="H120" s="194" t="s">
        <v>133</v>
      </c>
      <c r="I120" s="194" t="s">
        <v>134</v>
      </c>
      <c r="J120" s="194" t="s">
        <v>109</v>
      </c>
      <c r="K120" s="195" t="s">
        <v>135</v>
      </c>
      <c r="L120" s="196"/>
      <c r="M120" s="100" t="s">
        <v>1</v>
      </c>
      <c r="N120" s="101" t="s">
        <v>37</v>
      </c>
      <c r="O120" s="101" t="s">
        <v>136</v>
      </c>
      <c r="P120" s="101" t="s">
        <v>137</v>
      </c>
      <c r="Q120" s="101" t="s">
        <v>138</v>
      </c>
      <c r="R120" s="101" t="s">
        <v>139</v>
      </c>
      <c r="S120" s="101" t="s">
        <v>140</v>
      </c>
      <c r="T120" s="102" t="s">
        <v>141</v>
      </c>
      <c r="U120" s="191"/>
      <c r="V120" s="191"/>
      <c r="W120" s="191"/>
      <c r="X120" s="191"/>
      <c r="Y120" s="191"/>
      <c r="Z120" s="191"/>
      <c r="AA120" s="191"/>
      <c r="AB120" s="191"/>
      <c r="AC120" s="191"/>
      <c r="AD120" s="191"/>
      <c r="AE120" s="191"/>
    </row>
    <row r="121" s="2" customFormat="1" ht="22.8" customHeight="1">
      <c r="A121" s="38"/>
      <c r="B121" s="39"/>
      <c r="C121" s="107" t="s">
        <v>142</v>
      </c>
      <c r="D121" s="40"/>
      <c r="E121" s="40"/>
      <c r="F121" s="40"/>
      <c r="G121" s="40"/>
      <c r="H121" s="40"/>
      <c r="I121" s="40"/>
      <c r="J121" s="197">
        <f>BK121</f>
        <v>0</v>
      </c>
      <c r="K121" s="40"/>
      <c r="L121" s="44"/>
      <c r="M121" s="103"/>
      <c r="N121" s="198"/>
      <c r="O121" s="104"/>
      <c r="P121" s="199">
        <f>P122+P158</f>
        <v>0</v>
      </c>
      <c r="Q121" s="104"/>
      <c r="R121" s="199">
        <f>R122+R158</f>
        <v>0</v>
      </c>
      <c r="S121" s="104"/>
      <c r="T121" s="200">
        <f>T122+T158</f>
        <v>0</v>
      </c>
      <c r="U121" s="38"/>
      <c r="V121" s="38"/>
      <c r="W121" s="38"/>
      <c r="X121" s="38"/>
      <c r="Y121" s="38"/>
      <c r="Z121" s="38"/>
      <c r="AA121" s="38"/>
      <c r="AB121" s="38"/>
      <c r="AC121" s="38"/>
      <c r="AD121" s="38"/>
      <c r="AE121" s="38"/>
      <c r="AT121" s="17" t="s">
        <v>72</v>
      </c>
      <c r="AU121" s="17" t="s">
        <v>111</v>
      </c>
      <c r="BK121" s="201">
        <f>BK122+BK158</f>
        <v>0</v>
      </c>
    </row>
    <row r="122" s="12" customFormat="1" ht="25.92" customHeight="1">
      <c r="A122" s="12"/>
      <c r="B122" s="202"/>
      <c r="C122" s="203"/>
      <c r="D122" s="204" t="s">
        <v>72</v>
      </c>
      <c r="E122" s="205" t="s">
        <v>240</v>
      </c>
      <c r="F122" s="205" t="s">
        <v>241</v>
      </c>
      <c r="G122" s="203"/>
      <c r="H122" s="203"/>
      <c r="I122" s="206"/>
      <c r="J122" s="207">
        <f>BK122</f>
        <v>0</v>
      </c>
      <c r="K122" s="203"/>
      <c r="L122" s="208"/>
      <c r="M122" s="209"/>
      <c r="N122" s="210"/>
      <c r="O122" s="210"/>
      <c r="P122" s="211">
        <f>P123+P129+P155</f>
        <v>0</v>
      </c>
      <c r="Q122" s="210"/>
      <c r="R122" s="211">
        <f>R123+R129+R155</f>
        <v>0</v>
      </c>
      <c r="S122" s="210"/>
      <c r="T122" s="212">
        <f>T123+T129+T155</f>
        <v>0</v>
      </c>
      <c r="U122" s="12"/>
      <c r="V122" s="12"/>
      <c r="W122" s="12"/>
      <c r="X122" s="12"/>
      <c r="Y122" s="12"/>
      <c r="Z122" s="12"/>
      <c r="AA122" s="12"/>
      <c r="AB122" s="12"/>
      <c r="AC122" s="12"/>
      <c r="AD122" s="12"/>
      <c r="AE122" s="12"/>
      <c r="AR122" s="213" t="s">
        <v>97</v>
      </c>
      <c r="AT122" s="214" t="s">
        <v>72</v>
      </c>
      <c r="AU122" s="214" t="s">
        <v>73</v>
      </c>
      <c r="AY122" s="213" t="s">
        <v>145</v>
      </c>
      <c r="BK122" s="215">
        <f>BK123+BK129+BK155</f>
        <v>0</v>
      </c>
    </row>
    <row r="123" s="12" customFormat="1" ht="22.8" customHeight="1">
      <c r="A123" s="12"/>
      <c r="B123" s="202"/>
      <c r="C123" s="203"/>
      <c r="D123" s="204" t="s">
        <v>72</v>
      </c>
      <c r="E123" s="216" t="s">
        <v>845</v>
      </c>
      <c r="F123" s="216" t="s">
        <v>846</v>
      </c>
      <c r="G123" s="203"/>
      <c r="H123" s="203"/>
      <c r="I123" s="206"/>
      <c r="J123" s="217">
        <f>BK123</f>
        <v>0</v>
      </c>
      <c r="K123" s="203"/>
      <c r="L123" s="208"/>
      <c r="M123" s="209"/>
      <c r="N123" s="210"/>
      <c r="O123" s="210"/>
      <c r="P123" s="211">
        <f>SUM(P124:P128)</f>
        <v>0</v>
      </c>
      <c r="Q123" s="210"/>
      <c r="R123" s="211">
        <f>SUM(R124:R128)</f>
        <v>0</v>
      </c>
      <c r="S123" s="210"/>
      <c r="T123" s="212">
        <f>SUM(T124:T128)</f>
        <v>0</v>
      </c>
      <c r="U123" s="12"/>
      <c r="V123" s="12"/>
      <c r="W123" s="12"/>
      <c r="X123" s="12"/>
      <c r="Y123" s="12"/>
      <c r="Z123" s="12"/>
      <c r="AA123" s="12"/>
      <c r="AB123" s="12"/>
      <c r="AC123" s="12"/>
      <c r="AD123" s="12"/>
      <c r="AE123" s="12"/>
      <c r="AR123" s="213" t="s">
        <v>97</v>
      </c>
      <c r="AT123" s="214" t="s">
        <v>72</v>
      </c>
      <c r="AU123" s="214" t="s">
        <v>80</v>
      </c>
      <c r="AY123" s="213" t="s">
        <v>145</v>
      </c>
      <c r="BK123" s="215">
        <f>SUM(BK124:BK128)</f>
        <v>0</v>
      </c>
    </row>
    <row r="124" s="2" customFormat="1" ht="44.25" customHeight="1">
      <c r="A124" s="38"/>
      <c r="B124" s="39"/>
      <c r="C124" s="218" t="s">
        <v>80</v>
      </c>
      <c r="D124" s="218" t="s">
        <v>148</v>
      </c>
      <c r="E124" s="219" t="s">
        <v>1067</v>
      </c>
      <c r="F124" s="220" t="s">
        <v>1068</v>
      </c>
      <c r="G124" s="221" t="s">
        <v>151</v>
      </c>
      <c r="H124" s="222">
        <v>1</v>
      </c>
      <c r="I124" s="223"/>
      <c r="J124" s="224">
        <f>ROUND(I124*H124,2)</f>
        <v>0</v>
      </c>
      <c r="K124" s="220" t="s">
        <v>152</v>
      </c>
      <c r="L124" s="44"/>
      <c r="M124" s="225" t="s">
        <v>1</v>
      </c>
      <c r="N124" s="226" t="s">
        <v>39</v>
      </c>
      <c r="O124" s="91"/>
      <c r="P124" s="227">
        <f>O124*H124</f>
        <v>0</v>
      </c>
      <c r="Q124" s="227">
        <v>0</v>
      </c>
      <c r="R124" s="227">
        <f>Q124*H124</f>
        <v>0</v>
      </c>
      <c r="S124" s="227">
        <v>0</v>
      </c>
      <c r="T124" s="228">
        <f>S124*H124</f>
        <v>0</v>
      </c>
      <c r="U124" s="38"/>
      <c r="V124" s="38"/>
      <c r="W124" s="38"/>
      <c r="X124" s="38"/>
      <c r="Y124" s="38"/>
      <c r="Z124" s="38"/>
      <c r="AA124" s="38"/>
      <c r="AB124" s="38"/>
      <c r="AC124" s="38"/>
      <c r="AD124" s="38"/>
      <c r="AE124" s="38"/>
      <c r="AR124" s="229" t="s">
        <v>193</v>
      </c>
      <c r="AT124" s="229" t="s">
        <v>148</v>
      </c>
      <c r="AU124" s="229" t="s">
        <v>97</v>
      </c>
      <c r="AY124" s="17" t="s">
        <v>145</v>
      </c>
      <c r="BE124" s="230">
        <f>IF(N124="základní",J124,0)</f>
        <v>0</v>
      </c>
      <c r="BF124" s="230">
        <f>IF(N124="snížená",J124,0)</f>
        <v>0</v>
      </c>
      <c r="BG124" s="230">
        <f>IF(N124="zákl. přenesená",J124,0)</f>
        <v>0</v>
      </c>
      <c r="BH124" s="230">
        <f>IF(N124="sníž. přenesená",J124,0)</f>
        <v>0</v>
      </c>
      <c r="BI124" s="230">
        <f>IF(N124="nulová",J124,0)</f>
        <v>0</v>
      </c>
      <c r="BJ124" s="17" t="s">
        <v>97</v>
      </c>
      <c r="BK124" s="230">
        <f>ROUND(I124*H124,2)</f>
        <v>0</v>
      </c>
      <c r="BL124" s="17" t="s">
        <v>193</v>
      </c>
      <c r="BM124" s="229" t="s">
        <v>97</v>
      </c>
    </row>
    <row r="125" s="2" customFormat="1" ht="24.15" customHeight="1">
      <c r="A125" s="38"/>
      <c r="B125" s="39"/>
      <c r="C125" s="264" t="s">
        <v>97</v>
      </c>
      <c r="D125" s="264" t="s">
        <v>184</v>
      </c>
      <c r="E125" s="265" t="s">
        <v>1069</v>
      </c>
      <c r="F125" s="266" t="s">
        <v>1070</v>
      </c>
      <c r="G125" s="267" t="s">
        <v>151</v>
      </c>
      <c r="H125" s="268">
        <v>1.05</v>
      </c>
      <c r="I125" s="269"/>
      <c r="J125" s="270">
        <f>ROUND(I125*H125,2)</f>
        <v>0</v>
      </c>
      <c r="K125" s="266" t="s">
        <v>152</v>
      </c>
      <c r="L125" s="271"/>
      <c r="M125" s="272" t="s">
        <v>1</v>
      </c>
      <c r="N125" s="273" t="s">
        <v>39</v>
      </c>
      <c r="O125" s="91"/>
      <c r="P125" s="227">
        <f>O125*H125</f>
        <v>0</v>
      </c>
      <c r="Q125" s="227">
        <v>0</v>
      </c>
      <c r="R125" s="227">
        <f>Q125*H125</f>
        <v>0</v>
      </c>
      <c r="S125" s="227">
        <v>0</v>
      </c>
      <c r="T125" s="228">
        <f>S125*H125</f>
        <v>0</v>
      </c>
      <c r="U125" s="38"/>
      <c r="V125" s="38"/>
      <c r="W125" s="38"/>
      <c r="X125" s="38"/>
      <c r="Y125" s="38"/>
      <c r="Z125" s="38"/>
      <c r="AA125" s="38"/>
      <c r="AB125" s="38"/>
      <c r="AC125" s="38"/>
      <c r="AD125" s="38"/>
      <c r="AE125" s="38"/>
      <c r="AR125" s="229" t="s">
        <v>239</v>
      </c>
      <c r="AT125" s="229" t="s">
        <v>184</v>
      </c>
      <c r="AU125" s="229" t="s">
        <v>97</v>
      </c>
      <c r="AY125" s="17" t="s">
        <v>145</v>
      </c>
      <c r="BE125" s="230">
        <f>IF(N125="základní",J125,0)</f>
        <v>0</v>
      </c>
      <c r="BF125" s="230">
        <f>IF(N125="snížená",J125,0)</f>
        <v>0</v>
      </c>
      <c r="BG125" s="230">
        <f>IF(N125="zákl. přenesená",J125,0)</f>
        <v>0</v>
      </c>
      <c r="BH125" s="230">
        <f>IF(N125="sníž. přenesená",J125,0)</f>
        <v>0</v>
      </c>
      <c r="BI125" s="230">
        <f>IF(N125="nulová",J125,0)</f>
        <v>0</v>
      </c>
      <c r="BJ125" s="17" t="s">
        <v>97</v>
      </c>
      <c r="BK125" s="230">
        <f>ROUND(I125*H125,2)</f>
        <v>0</v>
      </c>
      <c r="BL125" s="17" t="s">
        <v>193</v>
      </c>
      <c r="BM125" s="229" t="s">
        <v>153</v>
      </c>
    </row>
    <row r="126" s="14" customFormat="1">
      <c r="A126" s="14"/>
      <c r="B126" s="242"/>
      <c r="C126" s="243"/>
      <c r="D126" s="233" t="s">
        <v>154</v>
      </c>
      <c r="E126" s="244" t="s">
        <v>1</v>
      </c>
      <c r="F126" s="245" t="s">
        <v>1071</v>
      </c>
      <c r="G126" s="243"/>
      <c r="H126" s="246">
        <v>1.05</v>
      </c>
      <c r="I126" s="247"/>
      <c r="J126" s="243"/>
      <c r="K126" s="243"/>
      <c r="L126" s="248"/>
      <c r="M126" s="249"/>
      <c r="N126" s="250"/>
      <c r="O126" s="250"/>
      <c r="P126" s="250"/>
      <c r="Q126" s="250"/>
      <c r="R126" s="250"/>
      <c r="S126" s="250"/>
      <c r="T126" s="251"/>
      <c r="U126" s="14"/>
      <c r="V126" s="14"/>
      <c r="W126" s="14"/>
      <c r="X126" s="14"/>
      <c r="Y126" s="14"/>
      <c r="Z126" s="14"/>
      <c r="AA126" s="14"/>
      <c r="AB126" s="14"/>
      <c r="AC126" s="14"/>
      <c r="AD126" s="14"/>
      <c r="AE126" s="14"/>
      <c r="AT126" s="252" t="s">
        <v>154</v>
      </c>
      <c r="AU126" s="252" t="s">
        <v>97</v>
      </c>
      <c r="AV126" s="14" t="s">
        <v>97</v>
      </c>
      <c r="AW126" s="14" t="s">
        <v>30</v>
      </c>
      <c r="AX126" s="14" t="s">
        <v>73</v>
      </c>
      <c r="AY126" s="252" t="s">
        <v>145</v>
      </c>
    </row>
    <row r="127" s="15" customFormat="1">
      <c r="A127" s="15"/>
      <c r="B127" s="253"/>
      <c r="C127" s="254"/>
      <c r="D127" s="233" t="s">
        <v>154</v>
      </c>
      <c r="E127" s="255" t="s">
        <v>1</v>
      </c>
      <c r="F127" s="256" t="s">
        <v>157</v>
      </c>
      <c r="G127" s="254"/>
      <c r="H127" s="257">
        <v>1.05</v>
      </c>
      <c r="I127" s="258"/>
      <c r="J127" s="254"/>
      <c r="K127" s="254"/>
      <c r="L127" s="259"/>
      <c r="M127" s="260"/>
      <c r="N127" s="261"/>
      <c r="O127" s="261"/>
      <c r="P127" s="261"/>
      <c r="Q127" s="261"/>
      <c r="R127" s="261"/>
      <c r="S127" s="261"/>
      <c r="T127" s="262"/>
      <c r="U127" s="15"/>
      <c r="V127" s="15"/>
      <c r="W127" s="15"/>
      <c r="X127" s="15"/>
      <c r="Y127" s="15"/>
      <c r="Z127" s="15"/>
      <c r="AA127" s="15"/>
      <c r="AB127" s="15"/>
      <c r="AC127" s="15"/>
      <c r="AD127" s="15"/>
      <c r="AE127" s="15"/>
      <c r="AT127" s="263" t="s">
        <v>154</v>
      </c>
      <c r="AU127" s="263" t="s">
        <v>97</v>
      </c>
      <c r="AV127" s="15" t="s">
        <v>153</v>
      </c>
      <c r="AW127" s="15" t="s">
        <v>30</v>
      </c>
      <c r="AX127" s="15" t="s">
        <v>80</v>
      </c>
      <c r="AY127" s="263" t="s">
        <v>145</v>
      </c>
    </row>
    <row r="128" s="2" customFormat="1" ht="55.5" customHeight="1">
      <c r="A128" s="38"/>
      <c r="B128" s="39"/>
      <c r="C128" s="218" t="s">
        <v>146</v>
      </c>
      <c r="D128" s="218" t="s">
        <v>148</v>
      </c>
      <c r="E128" s="219" t="s">
        <v>858</v>
      </c>
      <c r="F128" s="220" t="s">
        <v>859</v>
      </c>
      <c r="G128" s="221" t="s">
        <v>233</v>
      </c>
      <c r="H128" s="222">
        <v>0.0030000000000000001</v>
      </c>
      <c r="I128" s="223"/>
      <c r="J128" s="224">
        <f>ROUND(I128*H128,2)</f>
        <v>0</v>
      </c>
      <c r="K128" s="220" t="s">
        <v>152</v>
      </c>
      <c r="L128" s="44"/>
      <c r="M128" s="225" t="s">
        <v>1</v>
      </c>
      <c r="N128" s="226" t="s">
        <v>39</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193</v>
      </c>
      <c r="AT128" s="229" t="s">
        <v>148</v>
      </c>
      <c r="AU128" s="229" t="s">
        <v>97</v>
      </c>
      <c r="AY128" s="17" t="s">
        <v>145</v>
      </c>
      <c r="BE128" s="230">
        <f>IF(N128="základní",J128,0)</f>
        <v>0</v>
      </c>
      <c r="BF128" s="230">
        <f>IF(N128="snížená",J128,0)</f>
        <v>0</v>
      </c>
      <c r="BG128" s="230">
        <f>IF(N128="zákl. přenesená",J128,0)</f>
        <v>0</v>
      </c>
      <c r="BH128" s="230">
        <f>IF(N128="sníž. přenesená",J128,0)</f>
        <v>0</v>
      </c>
      <c r="BI128" s="230">
        <f>IF(N128="nulová",J128,0)</f>
        <v>0</v>
      </c>
      <c r="BJ128" s="17" t="s">
        <v>97</v>
      </c>
      <c r="BK128" s="230">
        <f>ROUND(I128*H128,2)</f>
        <v>0</v>
      </c>
      <c r="BL128" s="17" t="s">
        <v>193</v>
      </c>
      <c r="BM128" s="229" t="s">
        <v>166</v>
      </c>
    </row>
    <row r="129" s="12" customFormat="1" ht="22.8" customHeight="1">
      <c r="A129" s="12"/>
      <c r="B129" s="202"/>
      <c r="C129" s="203"/>
      <c r="D129" s="204" t="s">
        <v>72</v>
      </c>
      <c r="E129" s="216" t="s">
        <v>1072</v>
      </c>
      <c r="F129" s="216" t="s">
        <v>92</v>
      </c>
      <c r="G129" s="203"/>
      <c r="H129" s="203"/>
      <c r="I129" s="206"/>
      <c r="J129" s="217">
        <f>BK129</f>
        <v>0</v>
      </c>
      <c r="K129" s="203"/>
      <c r="L129" s="208"/>
      <c r="M129" s="209"/>
      <c r="N129" s="210"/>
      <c r="O129" s="210"/>
      <c r="P129" s="211">
        <f>SUM(P130:P154)</f>
        <v>0</v>
      </c>
      <c r="Q129" s="210"/>
      <c r="R129" s="211">
        <f>SUM(R130:R154)</f>
        <v>0</v>
      </c>
      <c r="S129" s="210"/>
      <c r="T129" s="212">
        <f>SUM(T130:T154)</f>
        <v>0</v>
      </c>
      <c r="U129" s="12"/>
      <c r="V129" s="12"/>
      <c r="W129" s="12"/>
      <c r="X129" s="12"/>
      <c r="Y129" s="12"/>
      <c r="Z129" s="12"/>
      <c r="AA129" s="12"/>
      <c r="AB129" s="12"/>
      <c r="AC129" s="12"/>
      <c r="AD129" s="12"/>
      <c r="AE129" s="12"/>
      <c r="AR129" s="213" t="s">
        <v>97</v>
      </c>
      <c r="AT129" s="214" t="s">
        <v>72</v>
      </c>
      <c r="AU129" s="214" t="s">
        <v>80</v>
      </c>
      <c r="AY129" s="213" t="s">
        <v>145</v>
      </c>
      <c r="BK129" s="215">
        <f>SUM(BK130:BK154)</f>
        <v>0</v>
      </c>
    </row>
    <row r="130" s="2" customFormat="1" ht="24.15" customHeight="1">
      <c r="A130" s="38"/>
      <c r="B130" s="39"/>
      <c r="C130" s="218" t="s">
        <v>153</v>
      </c>
      <c r="D130" s="218" t="s">
        <v>148</v>
      </c>
      <c r="E130" s="219" t="s">
        <v>1073</v>
      </c>
      <c r="F130" s="220" t="s">
        <v>1074</v>
      </c>
      <c r="G130" s="221" t="s">
        <v>165</v>
      </c>
      <c r="H130" s="222">
        <v>2</v>
      </c>
      <c r="I130" s="223"/>
      <c r="J130" s="224">
        <f>ROUND(I130*H130,2)</f>
        <v>0</v>
      </c>
      <c r="K130" s="220" t="s">
        <v>152</v>
      </c>
      <c r="L130" s="44"/>
      <c r="M130" s="225" t="s">
        <v>1</v>
      </c>
      <c r="N130" s="226" t="s">
        <v>39</v>
      </c>
      <c r="O130" s="91"/>
      <c r="P130" s="227">
        <f>O130*H130</f>
        <v>0</v>
      </c>
      <c r="Q130" s="227">
        <v>0</v>
      </c>
      <c r="R130" s="227">
        <f>Q130*H130</f>
        <v>0</v>
      </c>
      <c r="S130" s="227">
        <v>0</v>
      </c>
      <c r="T130" s="228">
        <f>S130*H130</f>
        <v>0</v>
      </c>
      <c r="U130" s="38"/>
      <c r="V130" s="38"/>
      <c r="W130" s="38"/>
      <c r="X130" s="38"/>
      <c r="Y130" s="38"/>
      <c r="Z130" s="38"/>
      <c r="AA130" s="38"/>
      <c r="AB130" s="38"/>
      <c r="AC130" s="38"/>
      <c r="AD130" s="38"/>
      <c r="AE130" s="38"/>
      <c r="AR130" s="229" t="s">
        <v>193</v>
      </c>
      <c r="AT130" s="229" t="s">
        <v>148</v>
      </c>
      <c r="AU130" s="229" t="s">
        <v>97</v>
      </c>
      <c r="AY130" s="17" t="s">
        <v>145</v>
      </c>
      <c r="BE130" s="230">
        <f>IF(N130="základní",J130,0)</f>
        <v>0</v>
      </c>
      <c r="BF130" s="230">
        <f>IF(N130="snížená",J130,0)</f>
        <v>0</v>
      </c>
      <c r="BG130" s="230">
        <f>IF(N130="zákl. přenesená",J130,0)</f>
        <v>0</v>
      </c>
      <c r="BH130" s="230">
        <f>IF(N130="sníž. přenesená",J130,0)</f>
        <v>0</v>
      </c>
      <c r="BI130" s="230">
        <f>IF(N130="nulová",J130,0)</f>
        <v>0</v>
      </c>
      <c r="BJ130" s="17" t="s">
        <v>97</v>
      </c>
      <c r="BK130" s="230">
        <f>ROUND(I130*H130,2)</f>
        <v>0</v>
      </c>
      <c r="BL130" s="17" t="s">
        <v>193</v>
      </c>
      <c r="BM130" s="229" t="s">
        <v>169</v>
      </c>
    </row>
    <row r="131" s="2" customFormat="1" ht="44.25" customHeight="1">
      <c r="A131" s="38"/>
      <c r="B131" s="39"/>
      <c r="C131" s="218" t="s">
        <v>180</v>
      </c>
      <c r="D131" s="218" t="s">
        <v>148</v>
      </c>
      <c r="E131" s="219" t="s">
        <v>1075</v>
      </c>
      <c r="F131" s="220" t="s">
        <v>1076</v>
      </c>
      <c r="G131" s="221" t="s">
        <v>165</v>
      </c>
      <c r="H131" s="222">
        <v>1</v>
      </c>
      <c r="I131" s="223"/>
      <c r="J131" s="224">
        <f>ROUND(I131*H131,2)</f>
        <v>0</v>
      </c>
      <c r="K131" s="220" t="s">
        <v>1</v>
      </c>
      <c r="L131" s="44"/>
      <c r="M131" s="225" t="s">
        <v>1</v>
      </c>
      <c r="N131" s="226" t="s">
        <v>39</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193</v>
      </c>
      <c r="AT131" s="229" t="s">
        <v>148</v>
      </c>
      <c r="AU131" s="229" t="s">
        <v>97</v>
      </c>
      <c r="AY131" s="17" t="s">
        <v>145</v>
      </c>
      <c r="BE131" s="230">
        <f>IF(N131="základní",J131,0)</f>
        <v>0</v>
      </c>
      <c r="BF131" s="230">
        <f>IF(N131="snížená",J131,0)</f>
        <v>0</v>
      </c>
      <c r="BG131" s="230">
        <f>IF(N131="zákl. přenesená",J131,0)</f>
        <v>0</v>
      </c>
      <c r="BH131" s="230">
        <f>IF(N131="sníž. přenesená",J131,0)</f>
        <v>0</v>
      </c>
      <c r="BI131" s="230">
        <f>IF(N131="nulová",J131,0)</f>
        <v>0</v>
      </c>
      <c r="BJ131" s="17" t="s">
        <v>97</v>
      </c>
      <c r="BK131" s="230">
        <f>ROUND(I131*H131,2)</f>
        <v>0</v>
      </c>
      <c r="BL131" s="17" t="s">
        <v>193</v>
      </c>
      <c r="BM131" s="229" t="s">
        <v>183</v>
      </c>
    </row>
    <row r="132" s="2" customFormat="1" ht="44.25" customHeight="1">
      <c r="A132" s="38"/>
      <c r="B132" s="39"/>
      <c r="C132" s="218" t="s">
        <v>166</v>
      </c>
      <c r="D132" s="218" t="s">
        <v>148</v>
      </c>
      <c r="E132" s="219" t="s">
        <v>1077</v>
      </c>
      <c r="F132" s="220" t="s">
        <v>1078</v>
      </c>
      <c r="G132" s="221" t="s">
        <v>165</v>
      </c>
      <c r="H132" s="222">
        <v>1</v>
      </c>
      <c r="I132" s="223"/>
      <c r="J132" s="224">
        <f>ROUND(I132*H132,2)</f>
        <v>0</v>
      </c>
      <c r="K132" s="220" t="s">
        <v>1</v>
      </c>
      <c r="L132" s="44"/>
      <c r="M132" s="225" t="s">
        <v>1</v>
      </c>
      <c r="N132" s="226" t="s">
        <v>39</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193</v>
      </c>
      <c r="AT132" s="229" t="s">
        <v>148</v>
      </c>
      <c r="AU132" s="229" t="s">
        <v>97</v>
      </c>
      <c r="AY132" s="17" t="s">
        <v>145</v>
      </c>
      <c r="BE132" s="230">
        <f>IF(N132="základní",J132,0)</f>
        <v>0</v>
      </c>
      <c r="BF132" s="230">
        <f>IF(N132="snížená",J132,0)</f>
        <v>0</v>
      </c>
      <c r="BG132" s="230">
        <f>IF(N132="zákl. přenesená",J132,0)</f>
        <v>0</v>
      </c>
      <c r="BH132" s="230">
        <f>IF(N132="sníž. přenesená",J132,0)</f>
        <v>0</v>
      </c>
      <c r="BI132" s="230">
        <f>IF(N132="nulová",J132,0)</f>
        <v>0</v>
      </c>
      <c r="BJ132" s="17" t="s">
        <v>97</v>
      </c>
      <c r="BK132" s="230">
        <f>ROUND(I132*H132,2)</f>
        <v>0</v>
      </c>
      <c r="BL132" s="17" t="s">
        <v>193</v>
      </c>
      <c r="BM132" s="229" t="s">
        <v>8</v>
      </c>
    </row>
    <row r="133" s="2" customFormat="1" ht="24.15" customHeight="1">
      <c r="A133" s="38"/>
      <c r="B133" s="39"/>
      <c r="C133" s="218" t="s">
        <v>187</v>
      </c>
      <c r="D133" s="218" t="s">
        <v>148</v>
      </c>
      <c r="E133" s="219" t="s">
        <v>1079</v>
      </c>
      <c r="F133" s="220" t="s">
        <v>1080</v>
      </c>
      <c r="G133" s="221" t="s">
        <v>165</v>
      </c>
      <c r="H133" s="222">
        <v>1</v>
      </c>
      <c r="I133" s="223"/>
      <c r="J133" s="224">
        <f>ROUND(I133*H133,2)</f>
        <v>0</v>
      </c>
      <c r="K133" s="220" t="s">
        <v>152</v>
      </c>
      <c r="L133" s="44"/>
      <c r="M133" s="225" t="s">
        <v>1</v>
      </c>
      <c r="N133" s="226" t="s">
        <v>39</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193</v>
      </c>
      <c r="AT133" s="229" t="s">
        <v>148</v>
      </c>
      <c r="AU133" s="229" t="s">
        <v>97</v>
      </c>
      <c r="AY133" s="17" t="s">
        <v>145</v>
      </c>
      <c r="BE133" s="230">
        <f>IF(N133="základní",J133,0)</f>
        <v>0</v>
      </c>
      <c r="BF133" s="230">
        <f>IF(N133="snížená",J133,0)</f>
        <v>0</v>
      </c>
      <c r="BG133" s="230">
        <f>IF(N133="zákl. přenesená",J133,0)</f>
        <v>0</v>
      </c>
      <c r="BH133" s="230">
        <f>IF(N133="sníž. přenesená",J133,0)</f>
        <v>0</v>
      </c>
      <c r="BI133" s="230">
        <f>IF(N133="nulová",J133,0)</f>
        <v>0</v>
      </c>
      <c r="BJ133" s="17" t="s">
        <v>97</v>
      </c>
      <c r="BK133" s="230">
        <f>ROUND(I133*H133,2)</f>
        <v>0</v>
      </c>
      <c r="BL133" s="17" t="s">
        <v>193</v>
      </c>
      <c r="BM133" s="229" t="s">
        <v>190</v>
      </c>
    </row>
    <row r="134" s="2" customFormat="1" ht="24.15" customHeight="1">
      <c r="A134" s="38"/>
      <c r="B134" s="39"/>
      <c r="C134" s="264" t="s">
        <v>169</v>
      </c>
      <c r="D134" s="264" t="s">
        <v>184</v>
      </c>
      <c r="E134" s="265" t="s">
        <v>1081</v>
      </c>
      <c r="F134" s="266" t="s">
        <v>1082</v>
      </c>
      <c r="G134" s="267" t="s">
        <v>165</v>
      </c>
      <c r="H134" s="268">
        <v>1</v>
      </c>
      <c r="I134" s="269"/>
      <c r="J134" s="270">
        <f>ROUND(I134*H134,2)</f>
        <v>0</v>
      </c>
      <c r="K134" s="266" t="s">
        <v>152</v>
      </c>
      <c r="L134" s="271"/>
      <c r="M134" s="272" t="s">
        <v>1</v>
      </c>
      <c r="N134" s="273" t="s">
        <v>39</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239</v>
      </c>
      <c r="AT134" s="229" t="s">
        <v>184</v>
      </c>
      <c r="AU134" s="229" t="s">
        <v>97</v>
      </c>
      <c r="AY134" s="17" t="s">
        <v>145</v>
      </c>
      <c r="BE134" s="230">
        <f>IF(N134="základní",J134,0)</f>
        <v>0</v>
      </c>
      <c r="BF134" s="230">
        <f>IF(N134="snížená",J134,0)</f>
        <v>0</v>
      </c>
      <c r="BG134" s="230">
        <f>IF(N134="zákl. přenesená",J134,0)</f>
        <v>0</v>
      </c>
      <c r="BH134" s="230">
        <f>IF(N134="sníž. přenesená",J134,0)</f>
        <v>0</v>
      </c>
      <c r="BI134" s="230">
        <f>IF(N134="nulová",J134,0)</f>
        <v>0</v>
      </c>
      <c r="BJ134" s="17" t="s">
        <v>97</v>
      </c>
      <c r="BK134" s="230">
        <f>ROUND(I134*H134,2)</f>
        <v>0</v>
      </c>
      <c r="BL134" s="17" t="s">
        <v>193</v>
      </c>
      <c r="BM134" s="229" t="s">
        <v>193</v>
      </c>
    </row>
    <row r="135" s="2" customFormat="1" ht="24.15" customHeight="1">
      <c r="A135" s="38"/>
      <c r="B135" s="39"/>
      <c r="C135" s="218" t="s">
        <v>196</v>
      </c>
      <c r="D135" s="218" t="s">
        <v>148</v>
      </c>
      <c r="E135" s="219" t="s">
        <v>1083</v>
      </c>
      <c r="F135" s="220" t="s">
        <v>1084</v>
      </c>
      <c r="G135" s="221" t="s">
        <v>165</v>
      </c>
      <c r="H135" s="222">
        <v>1</v>
      </c>
      <c r="I135" s="223"/>
      <c r="J135" s="224">
        <f>ROUND(I135*H135,2)</f>
        <v>0</v>
      </c>
      <c r="K135" s="220" t="s">
        <v>152</v>
      </c>
      <c r="L135" s="44"/>
      <c r="M135" s="225" t="s">
        <v>1</v>
      </c>
      <c r="N135" s="226" t="s">
        <v>39</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193</v>
      </c>
      <c r="AT135" s="229" t="s">
        <v>148</v>
      </c>
      <c r="AU135" s="229" t="s">
        <v>97</v>
      </c>
      <c r="AY135" s="17" t="s">
        <v>145</v>
      </c>
      <c r="BE135" s="230">
        <f>IF(N135="základní",J135,0)</f>
        <v>0</v>
      </c>
      <c r="BF135" s="230">
        <f>IF(N135="snížená",J135,0)</f>
        <v>0</v>
      </c>
      <c r="BG135" s="230">
        <f>IF(N135="zákl. přenesená",J135,0)</f>
        <v>0</v>
      </c>
      <c r="BH135" s="230">
        <f>IF(N135="sníž. přenesená",J135,0)</f>
        <v>0</v>
      </c>
      <c r="BI135" s="230">
        <f>IF(N135="nulová",J135,0)</f>
        <v>0</v>
      </c>
      <c r="BJ135" s="17" t="s">
        <v>97</v>
      </c>
      <c r="BK135" s="230">
        <f>ROUND(I135*H135,2)</f>
        <v>0</v>
      </c>
      <c r="BL135" s="17" t="s">
        <v>193</v>
      </c>
      <c r="BM135" s="229" t="s">
        <v>199</v>
      </c>
    </row>
    <row r="136" s="2" customFormat="1" ht="24.15" customHeight="1">
      <c r="A136" s="38"/>
      <c r="B136" s="39"/>
      <c r="C136" s="218" t="s">
        <v>183</v>
      </c>
      <c r="D136" s="218" t="s">
        <v>148</v>
      </c>
      <c r="E136" s="219" t="s">
        <v>1085</v>
      </c>
      <c r="F136" s="220" t="s">
        <v>1086</v>
      </c>
      <c r="G136" s="221" t="s">
        <v>165</v>
      </c>
      <c r="H136" s="222">
        <v>1</v>
      </c>
      <c r="I136" s="223"/>
      <c r="J136" s="224">
        <f>ROUND(I136*H136,2)</f>
        <v>0</v>
      </c>
      <c r="K136" s="220" t="s">
        <v>152</v>
      </c>
      <c r="L136" s="44"/>
      <c r="M136" s="225" t="s">
        <v>1</v>
      </c>
      <c r="N136" s="226" t="s">
        <v>39</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193</v>
      </c>
      <c r="AT136" s="229" t="s">
        <v>148</v>
      </c>
      <c r="AU136" s="229" t="s">
        <v>97</v>
      </c>
      <c r="AY136" s="17" t="s">
        <v>145</v>
      </c>
      <c r="BE136" s="230">
        <f>IF(N136="základní",J136,0)</f>
        <v>0</v>
      </c>
      <c r="BF136" s="230">
        <f>IF(N136="snížená",J136,0)</f>
        <v>0</v>
      </c>
      <c r="BG136" s="230">
        <f>IF(N136="zákl. přenesená",J136,0)</f>
        <v>0</v>
      </c>
      <c r="BH136" s="230">
        <f>IF(N136="sníž. přenesená",J136,0)</f>
        <v>0</v>
      </c>
      <c r="BI136" s="230">
        <f>IF(N136="nulová",J136,0)</f>
        <v>0</v>
      </c>
      <c r="BJ136" s="17" t="s">
        <v>97</v>
      </c>
      <c r="BK136" s="230">
        <f>ROUND(I136*H136,2)</f>
        <v>0</v>
      </c>
      <c r="BL136" s="17" t="s">
        <v>193</v>
      </c>
      <c r="BM136" s="229" t="s">
        <v>204</v>
      </c>
    </row>
    <row r="137" s="2" customFormat="1" ht="37.8" customHeight="1">
      <c r="A137" s="38"/>
      <c r="B137" s="39"/>
      <c r="C137" s="218" t="s">
        <v>205</v>
      </c>
      <c r="D137" s="218" t="s">
        <v>148</v>
      </c>
      <c r="E137" s="219" t="s">
        <v>1087</v>
      </c>
      <c r="F137" s="220" t="s">
        <v>1088</v>
      </c>
      <c r="G137" s="221" t="s">
        <v>165</v>
      </c>
      <c r="H137" s="222">
        <v>1</v>
      </c>
      <c r="I137" s="223"/>
      <c r="J137" s="224">
        <f>ROUND(I137*H137,2)</f>
        <v>0</v>
      </c>
      <c r="K137" s="220" t="s">
        <v>1</v>
      </c>
      <c r="L137" s="44"/>
      <c r="M137" s="225" t="s">
        <v>1</v>
      </c>
      <c r="N137" s="226" t="s">
        <v>39</v>
      </c>
      <c r="O137" s="91"/>
      <c r="P137" s="227">
        <f>O137*H137</f>
        <v>0</v>
      </c>
      <c r="Q137" s="227">
        <v>0</v>
      </c>
      <c r="R137" s="227">
        <f>Q137*H137</f>
        <v>0</v>
      </c>
      <c r="S137" s="227">
        <v>0</v>
      </c>
      <c r="T137" s="228">
        <f>S137*H137</f>
        <v>0</v>
      </c>
      <c r="U137" s="38"/>
      <c r="V137" s="38"/>
      <c r="W137" s="38"/>
      <c r="X137" s="38"/>
      <c r="Y137" s="38"/>
      <c r="Z137" s="38"/>
      <c r="AA137" s="38"/>
      <c r="AB137" s="38"/>
      <c r="AC137" s="38"/>
      <c r="AD137" s="38"/>
      <c r="AE137" s="38"/>
      <c r="AR137" s="229" t="s">
        <v>193</v>
      </c>
      <c r="AT137" s="229" t="s">
        <v>148</v>
      </c>
      <c r="AU137" s="229" t="s">
        <v>97</v>
      </c>
      <c r="AY137" s="17" t="s">
        <v>145</v>
      </c>
      <c r="BE137" s="230">
        <f>IF(N137="základní",J137,0)</f>
        <v>0</v>
      </c>
      <c r="BF137" s="230">
        <f>IF(N137="snížená",J137,0)</f>
        <v>0</v>
      </c>
      <c r="BG137" s="230">
        <f>IF(N137="zákl. přenesená",J137,0)</f>
        <v>0</v>
      </c>
      <c r="BH137" s="230">
        <f>IF(N137="sníž. přenesená",J137,0)</f>
        <v>0</v>
      </c>
      <c r="BI137" s="230">
        <f>IF(N137="nulová",J137,0)</f>
        <v>0</v>
      </c>
      <c r="BJ137" s="17" t="s">
        <v>97</v>
      </c>
      <c r="BK137" s="230">
        <f>ROUND(I137*H137,2)</f>
        <v>0</v>
      </c>
      <c r="BL137" s="17" t="s">
        <v>193</v>
      </c>
      <c r="BM137" s="229" t="s">
        <v>208</v>
      </c>
    </row>
    <row r="138" s="2" customFormat="1" ht="37.8" customHeight="1">
      <c r="A138" s="38"/>
      <c r="B138" s="39"/>
      <c r="C138" s="218" t="s">
        <v>8</v>
      </c>
      <c r="D138" s="218" t="s">
        <v>148</v>
      </c>
      <c r="E138" s="219" t="s">
        <v>1089</v>
      </c>
      <c r="F138" s="220" t="s">
        <v>1090</v>
      </c>
      <c r="G138" s="221" t="s">
        <v>421</v>
      </c>
      <c r="H138" s="222">
        <v>2</v>
      </c>
      <c r="I138" s="223"/>
      <c r="J138" s="224">
        <f>ROUND(I138*H138,2)</f>
        <v>0</v>
      </c>
      <c r="K138" s="220" t="s">
        <v>152</v>
      </c>
      <c r="L138" s="44"/>
      <c r="M138" s="225" t="s">
        <v>1</v>
      </c>
      <c r="N138" s="226" t="s">
        <v>39</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193</v>
      </c>
      <c r="AT138" s="229" t="s">
        <v>148</v>
      </c>
      <c r="AU138" s="229" t="s">
        <v>97</v>
      </c>
      <c r="AY138" s="17" t="s">
        <v>145</v>
      </c>
      <c r="BE138" s="230">
        <f>IF(N138="základní",J138,0)</f>
        <v>0</v>
      </c>
      <c r="BF138" s="230">
        <f>IF(N138="snížená",J138,0)</f>
        <v>0</v>
      </c>
      <c r="BG138" s="230">
        <f>IF(N138="zákl. přenesená",J138,0)</f>
        <v>0</v>
      </c>
      <c r="BH138" s="230">
        <f>IF(N138="sníž. přenesená",J138,0)</f>
        <v>0</v>
      </c>
      <c r="BI138" s="230">
        <f>IF(N138="nulová",J138,0)</f>
        <v>0</v>
      </c>
      <c r="BJ138" s="17" t="s">
        <v>97</v>
      </c>
      <c r="BK138" s="230">
        <f>ROUND(I138*H138,2)</f>
        <v>0</v>
      </c>
      <c r="BL138" s="17" t="s">
        <v>193</v>
      </c>
      <c r="BM138" s="229" t="s">
        <v>212</v>
      </c>
    </row>
    <row r="139" s="2" customFormat="1" ht="37.8" customHeight="1">
      <c r="A139" s="38"/>
      <c r="B139" s="39"/>
      <c r="C139" s="218" t="s">
        <v>215</v>
      </c>
      <c r="D139" s="218" t="s">
        <v>148</v>
      </c>
      <c r="E139" s="219" t="s">
        <v>1091</v>
      </c>
      <c r="F139" s="220" t="s">
        <v>1092</v>
      </c>
      <c r="G139" s="221" t="s">
        <v>421</v>
      </c>
      <c r="H139" s="222">
        <v>2</v>
      </c>
      <c r="I139" s="223"/>
      <c r="J139" s="224">
        <f>ROUND(I139*H139,2)</f>
        <v>0</v>
      </c>
      <c r="K139" s="220" t="s">
        <v>152</v>
      </c>
      <c r="L139" s="44"/>
      <c r="M139" s="225" t="s">
        <v>1</v>
      </c>
      <c r="N139" s="226" t="s">
        <v>39</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193</v>
      </c>
      <c r="AT139" s="229" t="s">
        <v>148</v>
      </c>
      <c r="AU139" s="229" t="s">
        <v>97</v>
      </c>
      <c r="AY139" s="17" t="s">
        <v>145</v>
      </c>
      <c r="BE139" s="230">
        <f>IF(N139="základní",J139,0)</f>
        <v>0</v>
      </c>
      <c r="BF139" s="230">
        <f>IF(N139="snížená",J139,0)</f>
        <v>0</v>
      </c>
      <c r="BG139" s="230">
        <f>IF(N139="zákl. přenesená",J139,0)</f>
        <v>0</v>
      </c>
      <c r="BH139" s="230">
        <f>IF(N139="sníž. přenesená",J139,0)</f>
        <v>0</v>
      </c>
      <c r="BI139" s="230">
        <f>IF(N139="nulová",J139,0)</f>
        <v>0</v>
      </c>
      <c r="BJ139" s="17" t="s">
        <v>97</v>
      </c>
      <c r="BK139" s="230">
        <f>ROUND(I139*H139,2)</f>
        <v>0</v>
      </c>
      <c r="BL139" s="17" t="s">
        <v>193</v>
      </c>
      <c r="BM139" s="229" t="s">
        <v>218</v>
      </c>
    </row>
    <row r="140" s="14" customFormat="1">
      <c r="A140" s="14"/>
      <c r="B140" s="242"/>
      <c r="C140" s="243"/>
      <c r="D140" s="233" t="s">
        <v>154</v>
      </c>
      <c r="E140" s="244" t="s">
        <v>1</v>
      </c>
      <c r="F140" s="245" t="s">
        <v>1093</v>
      </c>
      <c r="G140" s="243"/>
      <c r="H140" s="246">
        <v>2</v>
      </c>
      <c r="I140" s="247"/>
      <c r="J140" s="243"/>
      <c r="K140" s="243"/>
      <c r="L140" s="248"/>
      <c r="M140" s="249"/>
      <c r="N140" s="250"/>
      <c r="O140" s="250"/>
      <c r="P140" s="250"/>
      <c r="Q140" s="250"/>
      <c r="R140" s="250"/>
      <c r="S140" s="250"/>
      <c r="T140" s="251"/>
      <c r="U140" s="14"/>
      <c r="V140" s="14"/>
      <c r="W140" s="14"/>
      <c r="X140" s="14"/>
      <c r="Y140" s="14"/>
      <c r="Z140" s="14"/>
      <c r="AA140" s="14"/>
      <c r="AB140" s="14"/>
      <c r="AC140" s="14"/>
      <c r="AD140" s="14"/>
      <c r="AE140" s="14"/>
      <c r="AT140" s="252" t="s">
        <v>154</v>
      </c>
      <c r="AU140" s="252" t="s">
        <v>97</v>
      </c>
      <c r="AV140" s="14" t="s">
        <v>97</v>
      </c>
      <c r="AW140" s="14" t="s">
        <v>30</v>
      </c>
      <c r="AX140" s="14" t="s">
        <v>73</v>
      </c>
      <c r="AY140" s="252" t="s">
        <v>145</v>
      </c>
    </row>
    <row r="141" s="15" customFormat="1">
      <c r="A141" s="15"/>
      <c r="B141" s="253"/>
      <c r="C141" s="254"/>
      <c r="D141" s="233" t="s">
        <v>154</v>
      </c>
      <c r="E141" s="255" t="s">
        <v>1</v>
      </c>
      <c r="F141" s="256" t="s">
        <v>157</v>
      </c>
      <c r="G141" s="254"/>
      <c r="H141" s="257">
        <v>2</v>
      </c>
      <c r="I141" s="258"/>
      <c r="J141" s="254"/>
      <c r="K141" s="254"/>
      <c r="L141" s="259"/>
      <c r="M141" s="260"/>
      <c r="N141" s="261"/>
      <c r="O141" s="261"/>
      <c r="P141" s="261"/>
      <c r="Q141" s="261"/>
      <c r="R141" s="261"/>
      <c r="S141" s="261"/>
      <c r="T141" s="262"/>
      <c r="U141" s="15"/>
      <c r="V141" s="15"/>
      <c r="W141" s="15"/>
      <c r="X141" s="15"/>
      <c r="Y141" s="15"/>
      <c r="Z141" s="15"/>
      <c r="AA141" s="15"/>
      <c r="AB141" s="15"/>
      <c r="AC141" s="15"/>
      <c r="AD141" s="15"/>
      <c r="AE141" s="15"/>
      <c r="AT141" s="263" t="s">
        <v>154</v>
      </c>
      <c r="AU141" s="263" t="s">
        <v>97</v>
      </c>
      <c r="AV141" s="15" t="s">
        <v>153</v>
      </c>
      <c r="AW141" s="15" t="s">
        <v>30</v>
      </c>
      <c r="AX141" s="15" t="s">
        <v>80</v>
      </c>
      <c r="AY141" s="263" t="s">
        <v>145</v>
      </c>
    </row>
    <row r="142" s="2" customFormat="1" ht="44.25" customHeight="1">
      <c r="A142" s="38"/>
      <c r="B142" s="39"/>
      <c r="C142" s="218" t="s">
        <v>190</v>
      </c>
      <c r="D142" s="218" t="s">
        <v>148</v>
      </c>
      <c r="E142" s="219" t="s">
        <v>1094</v>
      </c>
      <c r="F142" s="220" t="s">
        <v>1095</v>
      </c>
      <c r="G142" s="221" t="s">
        <v>421</v>
      </c>
      <c r="H142" s="222">
        <v>2</v>
      </c>
      <c r="I142" s="223"/>
      <c r="J142" s="224">
        <f>ROUND(I142*H142,2)</f>
        <v>0</v>
      </c>
      <c r="K142" s="220" t="s">
        <v>152</v>
      </c>
      <c r="L142" s="44"/>
      <c r="M142" s="225" t="s">
        <v>1</v>
      </c>
      <c r="N142" s="226" t="s">
        <v>39</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193</v>
      </c>
      <c r="AT142" s="229" t="s">
        <v>148</v>
      </c>
      <c r="AU142" s="229" t="s">
        <v>97</v>
      </c>
      <c r="AY142" s="17" t="s">
        <v>145</v>
      </c>
      <c r="BE142" s="230">
        <f>IF(N142="základní",J142,0)</f>
        <v>0</v>
      </c>
      <c r="BF142" s="230">
        <f>IF(N142="snížená",J142,0)</f>
        <v>0</v>
      </c>
      <c r="BG142" s="230">
        <f>IF(N142="zákl. přenesená",J142,0)</f>
        <v>0</v>
      </c>
      <c r="BH142" s="230">
        <f>IF(N142="sníž. přenesená",J142,0)</f>
        <v>0</v>
      </c>
      <c r="BI142" s="230">
        <f>IF(N142="nulová",J142,0)</f>
        <v>0</v>
      </c>
      <c r="BJ142" s="17" t="s">
        <v>97</v>
      </c>
      <c r="BK142" s="230">
        <f>ROUND(I142*H142,2)</f>
        <v>0</v>
      </c>
      <c r="BL142" s="17" t="s">
        <v>193</v>
      </c>
      <c r="BM142" s="229" t="s">
        <v>224</v>
      </c>
    </row>
    <row r="143" s="2" customFormat="1" ht="33" customHeight="1">
      <c r="A143" s="38"/>
      <c r="B143" s="39"/>
      <c r="C143" s="264" t="s">
        <v>230</v>
      </c>
      <c r="D143" s="264" t="s">
        <v>184</v>
      </c>
      <c r="E143" s="265" t="s">
        <v>1096</v>
      </c>
      <c r="F143" s="266" t="s">
        <v>1097</v>
      </c>
      <c r="G143" s="267" t="s">
        <v>421</v>
      </c>
      <c r="H143" s="268">
        <v>2.3999999999999999</v>
      </c>
      <c r="I143" s="269"/>
      <c r="J143" s="270">
        <f>ROUND(I143*H143,2)</f>
        <v>0</v>
      </c>
      <c r="K143" s="266" t="s">
        <v>152</v>
      </c>
      <c r="L143" s="271"/>
      <c r="M143" s="272" t="s">
        <v>1</v>
      </c>
      <c r="N143" s="273" t="s">
        <v>39</v>
      </c>
      <c r="O143" s="91"/>
      <c r="P143" s="227">
        <f>O143*H143</f>
        <v>0</v>
      </c>
      <c r="Q143" s="227">
        <v>0</v>
      </c>
      <c r="R143" s="227">
        <f>Q143*H143</f>
        <v>0</v>
      </c>
      <c r="S143" s="227">
        <v>0</v>
      </c>
      <c r="T143" s="228">
        <f>S143*H143</f>
        <v>0</v>
      </c>
      <c r="U143" s="38"/>
      <c r="V143" s="38"/>
      <c r="W143" s="38"/>
      <c r="X143" s="38"/>
      <c r="Y143" s="38"/>
      <c r="Z143" s="38"/>
      <c r="AA143" s="38"/>
      <c r="AB143" s="38"/>
      <c r="AC143" s="38"/>
      <c r="AD143" s="38"/>
      <c r="AE143" s="38"/>
      <c r="AR143" s="229" t="s">
        <v>239</v>
      </c>
      <c r="AT143" s="229" t="s">
        <v>184</v>
      </c>
      <c r="AU143" s="229" t="s">
        <v>97</v>
      </c>
      <c r="AY143" s="17" t="s">
        <v>145</v>
      </c>
      <c r="BE143" s="230">
        <f>IF(N143="základní",J143,0)</f>
        <v>0</v>
      </c>
      <c r="BF143" s="230">
        <f>IF(N143="snížená",J143,0)</f>
        <v>0</v>
      </c>
      <c r="BG143" s="230">
        <f>IF(N143="zákl. přenesená",J143,0)</f>
        <v>0</v>
      </c>
      <c r="BH143" s="230">
        <f>IF(N143="sníž. přenesená",J143,0)</f>
        <v>0</v>
      </c>
      <c r="BI143" s="230">
        <f>IF(N143="nulová",J143,0)</f>
        <v>0</v>
      </c>
      <c r="BJ143" s="17" t="s">
        <v>97</v>
      </c>
      <c r="BK143" s="230">
        <f>ROUND(I143*H143,2)</f>
        <v>0</v>
      </c>
      <c r="BL143" s="17" t="s">
        <v>193</v>
      </c>
      <c r="BM143" s="229" t="s">
        <v>234</v>
      </c>
    </row>
    <row r="144" s="14" customFormat="1">
      <c r="A144" s="14"/>
      <c r="B144" s="242"/>
      <c r="C144" s="243"/>
      <c r="D144" s="233" t="s">
        <v>154</v>
      </c>
      <c r="E144" s="244" t="s">
        <v>1</v>
      </c>
      <c r="F144" s="245" t="s">
        <v>1098</v>
      </c>
      <c r="G144" s="243"/>
      <c r="H144" s="246">
        <v>2.3999999999999999</v>
      </c>
      <c r="I144" s="247"/>
      <c r="J144" s="243"/>
      <c r="K144" s="243"/>
      <c r="L144" s="248"/>
      <c r="M144" s="249"/>
      <c r="N144" s="250"/>
      <c r="O144" s="250"/>
      <c r="P144" s="250"/>
      <c r="Q144" s="250"/>
      <c r="R144" s="250"/>
      <c r="S144" s="250"/>
      <c r="T144" s="251"/>
      <c r="U144" s="14"/>
      <c r="V144" s="14"/>
      <c r="W144" s="14"/>
      <c r="X144" s="14"/>
      <c r="Y144" s="14"/>
      <c r="Z144" s="14"/>
      <c r="AA144" s="14"/>
      <c r="AB144" s="14"/>
      <c r="AC144" s="14"/>
      <c r="AD144" s="14"/>
      <c r="AE144" s="14"/>
      <c r="AT144" s="252" t="s">
        <v>154</v>
      </c>
      <c r="AU144" s="252" t="s">
        <v>97</v>
      </c>
      <c r="AV144" s="14" t="s">
        <v>97</v>
      </c>
      <c r="AW144" s="14" t="s">
        <v>30</v>
      </c>
      <c r="AX144" s="14" t="s">
        <v>73</v>
      </c>
      <c r="AY144" s="252" t="s">
        <v>145</v>
      </c>
    </row>
    <row r="145" s="15" customFormat="1">
      <c r="A145" s="15"/>
      <c r="B145" s="253"/>
      <c r="C145" s="254"/>
      <c r="D145" s="233" t="s">
        <v>154</v>
      </c>
      <c r="E145" s="255" t="s">
        <v>1</v>
      </c>
      <c r="F145" s="256" t="s">
        <v>157</v>
      </c>
      <c r="G145" s="254"/>
      <c r="H145" s="257">
        <v>2.3999999999999999</v>
      </c>
      <c r="I145" s="258"/>
      <c r="J145" s="254"/>
      <c r="K145" s="254"/>
      <c r="L145" s="259"/>
      <c r="M145" s="260"/>
      <c r="N145" s="261"/>
      <c r="O145" s="261"/>
      <c r="P145" s="261"/>
      <c r="Q145" s="261"/>
      <c r="R145" s="261"/>
      <c r="S145" s="261"/>
      <c r="T145" s="262"/>
      <c r="U145" s="15"/>
      <c r="V145" s="15"/>
      <c r="W145" s="15"/>
      <c r="X145" s="15"/>
      <c r="Y145" s="15"/>
      <c r="Z145" s="15"/>
      <c r="AA145" s="15"/>
      <c r="AB145" s="15"/>
      <c r="AC145" s="15"/>
      <c r="AD145" s="15"/>
      <c r="AE145" s="15"/>
      <c r="AT145" s="263" t="s">
        <v>154</v>
      </c>
      <c r="AU145" s="263" t="s">
        <v>97</v>
      </c>
      <c r="AV145" s="15" t="s">
        <v>153</v>
      </c>
      <c r="AW145" s="15" t="s">
        <v>30</v>
      </c>
      <c r="AX145" s="15" t="s">
        <v>80</v>
      </c>
      <c r="AY145" s="263" t="s">
        <v>145</v>
      </c>
    </row>
    <row r="146" s="2" customFormat="1" ht="44.25" customHeight="1">
      <c r="A146" s="38"/>
      <c r="B146" s="39"/>
      <c r="C146" s="218" t="s">
        <v>193</v>
      </c>
      <c r="D146" s="218" t="s">
        <v>148</v>
      </c>
      <c r="E146" s="219" t="s">
        <v>1099</v>
      </c>
      <c r="F146" s="220" t="s">
        <v>1100</v>
      </c>
      <c r="G146" s="221" t="s">
        <v>421</v>
      </c>
      <c r="H146" s="222">
        <v>1</v>
      </c>
      <c r="I146" s="223"/>
      <c r="J146" s="224">
        <f>ROUND(I146*H146,2)</f>
        <v>0</v>
      </c>
      <c r="K146" s="220" t="s">
        <v>152</v>
      </c>
      <c r="L146" s="44"/>
      <c r="M146" s="225" t="s">
        <v>1</v>
      </c>
      <c r="N146" s="226" t="s">
        <v>39</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193</v>
      </c>
      <c r="AT146" s="229" t="s">
        <v>148</v>
      </c>
      <c r="AU146" s="229" t="s">
        <v>97</v>
      </c>
      <c r="AY146" s="17" t="s">
        <v>145</v>
      </c>
      <c r="BE146" s="230">
        <f>IF(N146="základní",J146,0)</f>
        <v>0</v>
      </c>
      <c r="BF146" s="230">
        <f>IF(N146="snížená",J146,0)</f>
        <v>0</v>
      </c>
      <c r="BG146" s="230">
        <f>IF(N146="zákl. přenesená",J146,0)</f>
        <v>0</v>
      </c>
      <c r="BH146" s="230">
        <f>IF(N146="sníž. přenesená",J146,0)</f>
        <v>0</v>
      </c>
      <c r="BI146" s="230">
        <f>IF(N146="nulová",J146,0)</f>
        <v>0</v>
      </c>
      <c r="BJ146" s="17" t="s">
        <v>97</v>
      </c>
      <c r="BK146" s="230">
        <f>ROUND(I146*H146,2)</f>
        <v>0</v>
      </c>
      <c r="BL146" s="17" t="s">
        <v>193</v>
      </c>
      <c r="BM146" s="229" t="s">
        <v>239</v>
      </c>
    </row>
    <row r="147" s="2" customFormat="1" ht="33" customHeight="1">
      <c r="A147" s="38"/>
      <c r="B147" s="39"/>
      <c r="C147" s="264" t="s">
        <v>244</v>
      </c>
      <c r="D147" s="264" t="s">
        <v>184</v>
      </c>
      <c r="E147" s="265" t="s">
        <v>1101</v>
      </c>
      <c r="F147" s="266" t="s">
        <v>1102</v>
      </c>
      <c r="G147" s="267" t="s">
        <v>421</v>
      </c>
      <c r="H147" s="268">
        <v>1.2</v>
      </c>
      <c r="I147" s="269"/>
      <c r="J147" s="270">
        <f>ROUND(I147*H147,2)</f>
        <v>0</v>
      </c>
      <c r="K147" s="266" t="s">
        <v>152</v>
      </c>
      <c r="L147" s="271"/>
      <c r="M147" s="272" t="s">
        <v>1</v>
      </c>
      <c r="N147" s="273" t="s">
        <v>39</v>
      </c>
      <c r="O147" s="91"/>
      <c r="P147" s="227">
        <f>O147*H147</f>
        <v>0</v>
      </c>
      <c r="Q147" s="227">
        <v>0</v>
      </c>
      <c r="R147" s="227">
        <f>Q147*H147</f>
        <v>0</v>
      </c>
      <c r="S147" s="227">
        <v>0</v>
      </c>
      <c r="T147" s="228">
        <f>S147*H147</f>
        <v>0</v>
      </c>
      <c r="U147" s="38"/>
      <c r="V147" s="38"/>
      <c r="W147" s="38"/>
      <c r="X147" s="38"/>
      <c r="Y147" s="38"/>
      <c r="Z147" s="38"/>
      <c r="AA147" s="38"/>
      <c r="AB147" s="38"/>
      <c r="AC147" s="38"/>
      <c r="AD147" s="38"/>
      <c r="AE147" s="38"/>
      <c r="AR147" s="229" t="s">
        <v>239</v>
      </c>
      <c r="AT147" s="229" t="s">
        <v>184</v>
      </c>
      <c r="AU147" s="229" t="s">
        <v>97</v>
      </c>
      <c r="AY147" s="17" t="s">
        <v>145</v>
      </c>
      <c r="BE147" s="230">
        <f>IF(N147="základní",J147,0)</f>
        <v>0</v>
      </c>
      <c r="BF147" s="230">
        <f>IF(N147="snížená",J147,0)</f>
        <v>0</v>
      </c>
      <c r="BG147" s="230">
        <f>IF(N147="zákl. přenesená",J147,0)</f>
        <v>0</v>
      </c>
      <c r="BH147" s="230">
        <f>IF(N147="sníž. přenesená",J147,0)</f>
        <v>0</v>
      </c>
      <c r="BI147" s="230">
        <f>IF(N147="nulová",J147,0)</f>
        <v>0</v>
      </c>
      <c r="BJ147" s="17" t="s">
        <v>97</v>
      </c>
      <c r="BK147" s="230">
        <f>ROUND(I147*H147,2)</f>
        <v>0</v>
      </c>
      <c r="BL147" s="17" t="s">
        <v>193</v>
      </c>
      <c r="BM147" s="229" t="s">
        <v>247</v>
      </c>
    </row>
    <row r="148" s="14" customFormat="1">
      <c r="A148" s="14"/>
      <c r="B148" s="242"/>
      <c r="C148" s="243"/>
      <c r="D148" s="233" t="s">
        <v>154</v>
      </c>
      <c r="E148" s="244" t="s">
        <v>1</v>
      </c>
      <c r="F148" s="245" t="s">
        <v>1103</v>
      </c>
      <c r="G148" s="243"/>
      <c r="H148" s="246">
        <v>1.2</v>
      </c>
      <c r="I148" s="247"/>
      <c r="J148" s="243"/>
      <c r="K148" s="243"/>
      <c r="L148" s="248"/>
      <c r="M148" s="249"/>
      <c r="N148" s="250"/>
      <c r="O148" s="250"/>
      <c r="P148" s="250"/>
      <c r="Q148" s="250"/>
      <c r="R148" s="250"/>
      <c r="S148" s="250"/>
      <c r="T148" s="251"/>
      <c r="U148" s="14"/>
      <c r="V148" s="14"/>
      <c r="W148" s="14"/>
      <c r="X148" s="14"/>
      <c r="Y148" s="14"/>
      <c r="Z148" s="14"/>
      <c r="AA148" s="14"/>
      <c r="AB148" s="14"/>
      <c r="AC148" s="14"/>
      <c r="AD148" s="14"/>
      <c r="AE148" s="14"/>
      <c r="AT148" s="252" t="s">
        <v>154</v>
      </c>
      <c r="AU148" s="252" t="s">
        <v>97</v>
      </c>
      <c r="AV148" s="14" t="s">
        <v>97</v>
      </c>
      <c r="AW148" s="14" t="s">
        <v>30</v>
      </c>
      <c r="AX148" s="14" t="s">
        <v>73</v>
      </c>
      <c r="AY148" s="252" t="s">
        <v>145</v>
      </c>
    </row>
    <row r="149" s="15" customFormat="1">
      <c r="A149" s="15"/>
      <c r="B149" s="253"/>
      <c r="C149" s="254"/>
      <c r="D149" s="233" t="s">
        <v>154</v>
      </c>
      <c r="E149" s="255" t="s">
        <v>1</v>
      </c>
      <c r="F149" s="256" t="s">
        <v>157</v>
      </c>
      <c r="G149" s="254"/>
      <c r="H149" s="257">
        <v>1.2</v>
      </c>
      <c r="I149" s="258"/>
      <c r="J149" s="254"/>
      <c r="K149" s="254"/>
      <c r="L149" s="259"/>
      <c r="M149" s="260"/>
      <c r="N149" s="261"/>
      <c r="O149" s="261"/>
      <c r="P149" s="261"/>
      <c r="Q149" s="261"/>
      <c r="R149" s="261"/>
      <c r="S149" s="261"/>
      <c r="T149" s="262"/>
      <c r="U149" s="15"/>
      <c r="V149" s="15"/>
      <c r="W149" s="15"/>
      <c r="X149" s="15"/>
      <c r="Y149" s="15"/>
      <c r="Z149" s="15"/>
      <c r="AA149" s="15"/>
      <c r="AB149" s="15"/>
      <c r="AC149" s="15"/>
      <c r="AD149" s="15"/>
      <c r="AE149" s="15"/>
      <c r="AT149" s="263" t="s">
        <v>154</v>
      </c>
      <c r="AU149" s="263" t="s">
        <v>97</v>
      </c>
      <c r="AV149" s="15" t="s">
        <v>153</v>
      </c>
      <c r="AW149" s="15" t="s">
        <v>30</v>
      </c>
      <c r="AX149" s="15" t="s">
        <v>80</v>
      </c>
      <c r="AY149" s="263" t="s">
        <v>145</v>
      </c>
    </row>
    <row r="150" s="2" customFormat="1" ht="24.15" customHeight="1">
      <c r="A150" s="38"/>
      <c r="B150" s="39"/>
      <c r="C150" s="218" t="s">
        <v>199</v>
      </c>
      <c r="D150" s="218" t="s">
        <v>148</v>
      </c>
      <c r="E150" s="219" t="s">
        <v>1104</v>
      </c>
      <c r="F150" s="220" t="s">
        <v>1105</v>
      </c>
      <c r="G150" s="221" t="s">
        <v>375</v>
      </c>
      <c r="H150" s="222">
        <v>1</v>
      </c>
      <c r="I150" s="223"/>
      <c r="J150" s="224">
        <f>ROUND(I150*H150,2)</f>
        <v>0</v>
      </c>
      <c r="K150" s="220" t="s">
        <v>1</v>
      </c>
      <c r="L150" s="44"/>
      <c r="M150" s="225" t="s">
        <v>1</v>
      </c>
      <c r="N150" s="226" t="s">
        <v>39</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193</v>
      </c>
      <c r="AT150" s="229" t="s">
        <v>148</v>
      </c>
      <c r="AU150" s="229" t="s">
        <v>97</v>
      </c>
      <c r="AY150" s="17" t="s">
        <v>145</v>
      </c>
      <c r="BE150" s="230">
        <f>IF(N150="základní",J150,0)</f>
        <v>0</v>
      </c>
      <c r="BF150" s="230">
        <f>IF(N150="snížená",J150,0)</f>
        <v>0</v>
      </c>
      <c r="BG150" s="230">
        <f>IF(N150="zákl. přenesená",J150,0)</f>
        <v>0</v>
      </c>
      <c r="BH150" s="230">
        <f>IF(N150="sníž. přenesená",J150,0)</f>
        <v>0</v>
      </c>
      <c r="BI150" s="230">
        <f>IF(N150="nulová",J150,0)</f>
        <v>0</v>
      </c>
      <c r="BJ150" s="17" t="s">
        <v>97</v>
      </c>
      <c r="BK150" s="230">
        <f>ROUND(I150*H150,2)</f>
        <v>0</v>
      </c>
      <c r="BL150" s="17" t="s">
        <v>193</v>
      </c>
      <c r="BM150" s="229" t="s">
        <v>252</v>
      </c>
    </row>
    <row r="151" s="2" customFormat="1" ht="16.5" customHeight="1">
      <c r="A151" s="38"/>
      <c r="B151" s="39"/>
      <c r="C151" s="218" t="s">
        <v>254</v>
      </c>
      <c r="D151" s="218" t="s">
        <v>148</v>
      </c>
      <c r="E151" s="219" t="s">
        <v>1106</v>
      </c>
      <c r="F151" s="220" t="s">
        <v>1107</v>
      </c>
      <c r="G151" s="221" t="s">
        <v>421</v>
      </c>
      <c r="H151" s="222">
        <v>7</v>
      </c>
      <c r="I151" s="223"/>
      <c r="J151" s="224">
        <f>ROUND(I151*H151,2)</f>
        <v>0</v>
      </c>
      <c r="K151" s="220" t="s">
        <v>1</v>
      </c>
      <c r="L151" s="44"/>
      <c r="M151" s="225" t="s">
        <v>1</v>
      </c>
      <c r="N151" s="226" t="s">
        <v>39</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193</v>
      </c>
      <c r="AT151" s="229" t="s">
        <v>148</v>
      </c>
      <c r="AU151" s="229" t="s">
        <v>97</v>
      </c>
      <c r="AY151" s="17" t="s">
        <v>145</v>
      </c>
      <c r="BE151" s="230">
        <f>IF(N151="základní",J151,0)</f>
        <v>0</v>
      </c>
      <c r="BF151" s="230">
        <f>IF(N151="snížená",J151,0)</f>
        <v>0</v>
      </c>
      <c r="BG151" s="230">
        <f>IF(N151="zákl. přenesená",J151,0)</f>
        <v>0</v>
      </c>
      <c r="BH151" s="230">
        <f>IF(N151="sníž. přenesená",J151,0)</f>
        <v>0</v>
      </c>
      <c r="BI151" s="230">
        <f>IF(N151="nulová",J151,0)</f>
        <v>0</v>
      </c>
      <c r="BJ151" s="17" t="s">
        <v>97</v>
      </c>
      <c r="BK151" s="230">
        <f>ROUND(I151*H151,2)</f>
        <v>0</v>
      </c>
      <c r="BL151" s="17" t="s">
        <v>193</v>
      </c>
      <c r="BM151" s="229" t="s">
        <v>257</v>
      </c>
    </row>
    <row r="152" s="14" customFormat="1">
      <c r="A152" s="14"/>
      <c r="B152" s="242"/>
      <c r="C152" s="243"/>
      <c r="D152" s="233" t="s">
        <v>154</v>
      </c>
      <c r="E152" s="244" t="s">
        <v>1</v>
      </c>
      <c r="F152" s="245" t="s">
        <v>187</v>
      </c>
      <c r="G152" s="243"/>
      <c r="H152" s="246">
        <v>7</v>
      </c>
      <c r="I152" s="247"/>
      <c r="J152" s="243"/>
      <c r="K152" s="243"/>
      <c r="L152" s="248"/>
      <c r="M152" s="249"/>
      <c r="N152" s="250"/>
      <c r="O152" s="250"/>
      <c r="P152" s="250"/>
      <c r="Q152" s="250"/>
      <c r="R152" s="250"/>
      <c r="S152" s="250"/>
      <c r="T152" s="251"/>
      <c r="U152" s="14"/>
      <c r="V152" s="14"/>
      <c r="W152" s="14"/>
      <c r="X152" s="14"/>
      <c r="Y152" s="14"/>
      <c r="Z152" s="14"/>
      <c r="AA152" s="14"/>
      <c r="AB152" s="14"/>
      <c r="AC152" s="14"/>
      <c r="AD152" s="14"/>
      <c r="AE152" s="14"/>
      <c r="AT152" s="252" t="s">
        <v>154</v>
      </c>
      <c r="AU152" s="252" t="s">
        <v>97</v>
      </c>
      <c r="AV152" s="14" t="s">
        <v>97</v>
      </c>
      <c r="AW152" s="14" t="s">
        <v>30</v>
      </c>
      <c r="AX152" s="14" t="s">
        <v>73</v>
      </c>
      <c r="AY152" s="252" t="s">
        <v>145</v>
      </c>
    </row>
    <row r="153" s="15" customFormat="1">
      <c r="A153" s="15"/>
      <c r="B153" s="253"/>
      <c r="C153" s="254"/>
      <c r="D153" s="233" t="s">
        <v>154</v>
      </c>
      <c r="E153" s="255" t="s">
        <v>1</v>
      </c>
      <c r="F153" s="256" t="s">
        <v>157</v>
      </c>
      <c r="G153" s="254"/>
      <c r="H153" s="257">
        <v>7</v>
      </c>
      <c r="I153" s="258"/>
      <c r="J153" s="254"/>
      <c r="K153" s="254"/>
      <c r="L153" s="259"/>
      <c r="M153" s="260"/>
      <c r="N153" s="261"/>
      <c r="O153" s="261"/>
      <c r="P153" s="261"/>
      <c r="Q153" s="261"/>
      <c r="R153" s="261"/>
      <c r="S153" s="261"/>
      <c r="T153" s="262"/>
      <c r="U153" s="15"/>
      <c r="V153" s="15"/>
      <c r="W153" s="15"/>
      <c r="X153" s="15"/>
      <c r="Y153" s="15"/>
      <c r="Z153" s="15"/>
      <c r="AA153" s="15"/>
      <c r="AB153" s="15"/>
      <c r="AC153" s="15"/>
      <c r="AD153" s="15"/>
      <c r="AE153" s="15"/>
      <c r="AT153" s="263" t="s">
        <v>154</v>
      </c>
      <c r="AU153" s="263" t="s">
        <v>97</v>
      </c>
      <c r="AV153" s="15" t="s">
        <v>153</v>
      </c>
      <c r="AW153" s="15" t="s">
        <v>30</v>
      </c>
      <c r="AX153" s="15" t="s">
        <v>80</v>
      </c>
      <c r="AY153" s="263" t="s">
        <v>145</v>
      </c>
    </row>
    <row r="154" s="2" customFormat="1" ht="49.05" customHeight="1">
      <c r="A154" s="38"/>
      <c r="B154" s="39"/>
      <c r="C154" s="218" t="s">
        <v>204</v>
      </c>
      <c r="D154" s="218" t="s">
        <v>148</v>
      </c>
      <c r="E154" s="219" t="s">
        <v>1108</v>
      </c>
      <c r="F154" s="220" t="s">
        <v>1109</v>
      </c>
      <c r="G154" s="221" t="s">
        <v>233</v>
      </c>
      <c r="H154" s="222">
        <v>0.033000000000000002</v>
      </c>
      <c r="I154" s="223"/>
      <c r="J154" s="224">
        <f>ROUND(I154*H154,2)</f>
        <v>0</v>
      </c>
      <c r="K154" s="220" t="s">
        <v>152</v>
      </c>
      <c r="L154" s="44"/>
      <c r="M154" s="225" t="s">
        <v>1</v>
      </c>
      <c r="N154" s="226" t="s">
        <v>39</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193</v>
      </c>
      <c r="AT154" s="229" t="s">
        <v>148</v>
      </c>
      <c r="AU154" s="229" t="s">
        <v>97</v>
      </c>
      <c r="AY154" s="17" t="s">
        <v>145</v>
      </c>
      <c r="BE154" s="230">
        <f>IF(N154="základní",J154,0)</f>
        <v>0</v>
      </c>
      <c r="BF154" s="230">
        <f>IF(N154="snížená",J154,0)</f>
        <v>0</v>
      </c>
      <c r="BG154" s="230">
        <f>IF(N154="zákl. přenesená",J154,0)</f>
        <v>0</v>
      </c>
      <c r="BH154" s="230">
        <f>IF(N154="sníž. přenesená",J154,0)</f>
        <v>0</v>
      </c>
      <c r="BI154" s="230">
        <f>IF(N154="nulová",J154,0)</f>
        <v>0</v>
      </c>
      <c r="BJ154" s="17" t="s">
        <v>97</v>
      </c>
      <c r="BK154" s="230">
        <f>ROUND(I154*H154,2)</f>
        <v>0</v>
      </c>
      <c r="BL154" s="17" t="s">
        <v>193</v>
      </c>
      <c r="BM154" s="229" t="s">
        <v>261</v>
      </c>
    </row>
    <row r="155" s="12" customFormat="1" ht="22.8" customHeight="1">
      <c r="A155" s="12"/>
      <c r="B155" s="202"/>
      <c r="C155" s="203"/>
      <c r="D155" s="204" t="s">
        <v>72</v>
      </c>
      <c r="E155" s="216" t="s">
        <v>296</v>
      </c>
      <c r="F155" s="216" t="s">
        <v>297</v>
      </c>
      <c r="G155" s="203"/>
      <c r="H155" s="203"/>
      <c r="I155" s="206"/>
      <c r="J155" s="217">
        <f>BK155</f>
        <v>0</v>
      </c>
      <c r="K155" s="203"/>
      <c r="L155" s="208"/>
      <c r="M155" s="209"/>
      <c r="N155" s="210"/>
      <c r="O155" s="210"/>
      <c r="P155" s="211">
        <f>SUM(P156:P157)</f>
        <v>0</v>
      </c>
      <c r="Q155" s="210"/>
      <c r="R155" s="211">
        <f>SUM(R156:R157)</f>
        <v>0</v>
      </c>
      <c r="S155" s="210"/>
      <c r="T155" s="212">
        <f>SUM(T156:T157)</f>
        <v>0</v>
      </c>
      <c r="U155" s="12"/>
      <c r="V155" s="12"/>
      <c r="W155" s="12"/>
      <c r="X155" s="12"/>
      <c r="Y155" s="12"/>
      <c r="Z155" s="12"/>
      <c r="AA155" s="12"/>
      <c r="AB155" s="12"/>
      <c r="AC155" s="12"/>
      <c r="AD155" s="12"/>
      <c r="AE155" s="12"/>
      <c r="AR155" s="213" t="s">
        <v>97</v>
      </c>
      <c r="AT155" s="214" t="s">
        <v>72</v>
      </c>
      <c r="AU155" s="214" t="s">
        <v>80</v>
      </c>
      <c r="AY155" s="213" t="s">
        <v>145</v>
      </c>
      <c r="BK155" s="215">
        <f>SUM(BK156:BK157)</f>
        <v>0</v>
      </c>
    </row>
    <row r="156" s="2" customFormat="1" ht="24.15" customHeight="1">
      <c r="A156" s="38"/>
      <c r="B156" s="39"/>
      <c r="C156" s="218" t="s">
        <v>7</v>
      </c>
      <c r="D156" s="218" t="s">
        <v>148</v>
      </c>
      <c r="E156" s="219" t="s">
        <v>1110</v>
      </c>
      <c r="F156" s="220" t="s">
        <v>1111</v>
      </c>
      <c r="G156" s="221" t="s">
        <v>165</v>
      </c>
      <c r="H156" s="222">
        <v>1</v>
      </c>
      <c r="I156" s="223"/>
      <c r="J156" s="224">
        <f>ROUND(I156*H156,2)</f>
        <v>0</v>
      </c>
      <c r="K156" s="220" t="s">
        <v>152</v>
      </c>
      <c r="L156" s="44"/>
      <c r="M156" s="225" t="s">
        <v>1</v>
      </c>
      <c r="N156" s="226" t="s">
        <v>39</v>
      </c>
      <c r="O156" s="91"/>
      <c r="P156" s="227">
        <f>O156*H156</f>
        <v>0</v>
      </c>
      <c r="Q156" s="227">
        <v>0</v>
      </c>
      <c r="R156" s="227">
        <f>Q156*H156</f>
        <v>0</v>
      </c>
      <c r="S156" s="227">
        <v>0</v>
      </c>
      <c r="T156" s="228">
        <f>S156*H156</f>
        <v>0</v>
      </c>
      <c r="U156" s="38"/>
      <c r="V156" s="38"/>
      <c r="W156" s="38"/>
      <c r="X156" s="38"/>
      <c r="Y156" s="38"/>
      <c r="Z156" s="38"/>
      <c r="AA156" s="38"/>
      <c r="AB156" s="38"/>
      <c r="AC156" s="38"/>
      <c r="AD156" s="38"/>
      <c r="AE156" s="38"/>
      <c r="AR156" s="229" t="s">
        <v>193</v>
      </c>
      <c r="AT156" s="229" t="s">
        <v>148</v>
      </c>
      <c r="AU156" s="229" t="s">
        <v>97</v>
      </c>
      <c r="AY156" s="17" t="s">
        <v>145</v>
      </c>
      <c r="BE156" s="230">
        <f>IF(N156="základní",J156,0)</f>
        <v>0</v>
      </c>
      <c r="BF156" s="230">
        <f>IF(N156="snížená",J156,0)</f>
        <v>0</v>
      </c>
      <c r="BG156" s="230">
        <f>IF(N156="zákl. přenesená",J156,0)</f>
        <v>0</v>
      </c>
      <c r="BH156" s="230">
        <f>IF(N156="sníž. přenesená",J156,0)</f>
        <v>0</v>
      </c>
      <c r="BI156" s="230">
        <f>IF(N156="nulová",J156,0)</f>
        <v>0</v>
      </c>
      <c r="BJ156" s="17" t="s">
        <v>97</v>
      </c>
      <c r="BK156" s="230">
        <f>ROUND(I156*H156,2)</f>
        <v>0</v>
      </c>
      <c r="BL156" s="17" t="s">
        <v>193</v>
      </c>
      <c r="BM156" s="229" t="s">
        <v>265</v>
      </c>
    </row>
    <row r="157" s="2" customFormat="1" ht="16.5" customHeight="1">
      <c r="A157" s="38"/>
      <c r="B157" s="39"/>
      <c r="C157" s="264" t="s">
        <v>208</v>
      </c>
      <c r="D157" s="264" t="s">
        <v>184</v>
      </c>
      <c r="E157" s="265" t="s">
        <v>1112</v>
      </c>
      <c r="F157" s="266" t="s">
        <v>1113</v>
      </c>
      <c r="G157" s="267" t="s">
        <v>165</v>
      </c>
      <c r="H157" s="268">
        <v>1</v>
      </c>
      <c r="I157" s="269"/>
      <c r="J157" s="270">
        <f>ROUND(I157*H157,2)</f>
        <v>0</v>
      </c>
      <c r="K157" s="266" t="s">
        <v>1</v>
      </c>
      <c r="L157" s="271"/>
      <c r="M157" s="272" t="s">
        <v>1</v>
      </c>
      <c r="N157" s="273" t="s">
        <v>39</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239</v>
      </c>
      <c r="AT157" s="229" t="s">
        <v>184</v>
      </c>
      <c r="AU157" s="229" t="s">
        <v>97</v>
      </c>
      <c r="AY157" s="17" t="s">
        <v>145</v>
      </c>
      <c r="BE157" s="230">
        <f>IF(N157="základní",J157,0)</f>
        <v>0</v>
      </c>
      <c r="BF157" s="230">
        <f>IF(N157="snížená",J157,0)</f>
        <v>0</v>
      </c>
      <c r="BG157" s="230">
        <f>IF(N157="zákl. přenesená",J157,0)</f>
        <v>0</v>
      </c>
      <c r="BH157" s="230">
        <f>IF(N157="sníž. přenesená",J157,0)</f>
        <v>0</v>
      </c>
      <c r="BI157" s="230">
        <f>IF(N157="nulová",J157,0)</f>
        <v>0</v>
      </c>
      <c r="BJ157" s="17" t="s">
        <v>97</v>
      </c>
      <c r="BK157" s="230">
        <f>ROUND(I157*H157,2)</f>
        <v>0</v>
      </c>
      <c r="BL157" s="17" t="s">
        <v>193</v>
      </c>
      <c r="BM157" s="229" t="s">
        <v>268</v>
      </c>
    </row>
    <row r="158" s="12" customFormat="1" ht="25.92" customHeight="1">
      <c r="A158" s="12"/>
      <c r="B158" s="202"/>
      <c r="C158" s="203"/>
      <c r="D158" s="204" t="s">
        <v>72</v>
      </c>
      <c r="E158" s="205" t="s">
        <v>833</v>
      </c>
      <c r="F158" s="205" t="s">
        <v>834</v>
      </c>
      <c r="G158" s="203"/>
      <c r="H158" s="203"/>
      <c r="I158" s="206"/>
      <c r="J158" s="207">
        <f>BK158</f>
        <v>0</v>
      </c>
      <c r="K158" s="203"/>
      <c r="L158" s="208"/>
      <c r="M158" s="209"/>
      <c r="N158" s="210"/>
      <c r="O158" s="210"/>
      <c r="P158" s="211">
        <f>P159</f>
        <v>0</v>
      </c>
      <c r="Q158" s="210"/>
      <c r="R158" s="211">
        <f>R159</f>
        <v>0</v>
      </c>
      <c r="S158" s="210"/>
      <c r="T158" s="212">
        <f>T159</f>
        <v>0</v>
      </c>
      <c r="U158" s="12"/>
      <c r="V158" s="12"/>
      <c r="W158" s="12"/>
      <c r="X158" s="12"/>
      <c r="Y158" s="12"/>
      <c r="Z158" s="12"/>
      <c r="AA158" s="12"/>
      <c r="AB158" s="12"/>
      <c r="AC158" s="12"/>
      <c r="AD158" s="12"/>
      <c r="AE158" s="12"/>
      <c r="AR158" s="213" t="s">
        <v>153</v>
      </c>
      <c r="AT158" s="214" t="s">
        <v>72</v>
      </c>
      <c r="AU158" s="214" t="s">
        <v>73</v>
      </c>
      <c r="AY158" s="213" t="s">
        <v>145</v>
      </c>
      <c r="BK158" s="215">
        <f>BK159</f>
        <v>0</v>
      </c>
    </row>
    <row r="159" s="2" customFormat="1" ht="37.8" customHeight="1">
      <c r="A159" s="38"/>
      <c r="B159" s="39"/>
      <c r="C159" s="218" t="s">
        <v>270</v>
      </c>
      <c r="D159" s="218" t="s">
        <v>148</v>
      </c>
      <c r="E159" s="219" t="s">
        <v>925</v>
      </c>
      <c r="F159" s="220" t="s">
        <v>926</v>
      </c>
      <c r="G159" s="221" t="s">
        <v>837</v>
      </c>
      <c r="H159" s="222">
        <v>5</v>
      </c>
      <c r="I159" s="223"/>
      <c r="J159" s="224">
        <f>ROUND(I159*H159,2)</f>
        <v>0</v>
      </c>
      <c r="K159" s="220" t="s">
        <v>152</v>
      </c>
      <c r="L159" s="44"/>
      <c r="M159" s="274" t="s">
        <v>1</v>
      </c>
      <c r="N159" s="275" t="s">
        <v>39</v>
      </c>
      <c r="O159" s="276"/>
      <c r="P159" s="277">
        <f>O159*H159</f>
        <v>0</v>
      </c>
      <c r="Q159" s="277">
        <v>0</v>
      </c>
      <c r="R159" s="277">
        <f>Q159*H159</f>
        <v>0</v>
      </c>
      <c r="S159" s="277">
        <v>0</v>
      </c>
      <c r="T159" s="278">
        <f>S159*H159</f>
        <v>0</v>
      </c>
      <c r="U159" s="38"/>
      <c r="V159" s="38"/>
      <c r="W159" s="38"/>
      <c r="X159" s="38"/>
      <c r="Y159" s="38"/>
      <c r="Z159" s="38"/>
      <c r="AA159" s="38"/>
      <c r="AB159" s="38"/>
      <c r="AC159" s="38"/>
      <c r="AD159" s="38"/>
      <c r="AE159" s="38"/>
      <c r="AR159" s="229" t="s">
        <v>838</v>
      </c>
      <c r="AT159" s="229" t="s">
        <v>148</v>
      </c>
      <c r="AU159" s="229" t="s">
        <v>80</v>
      </c>
      <c r="AY159" s="17" t="s">
        <v>145</v>
      </c>
      <c r="BE159" s="230">
        <f>IF(N159="základní",J159,0)</f>
        <v>0</v>
      </c>
      <c r="BF159" s="230">
        <f>IF(N159="snížená",J159,0)</f>
        <v>0</v>
      </c>
      <c r="BG159" s="230">
        <f>IF(N159="zákl. přenesená",J159,0)</f>
        <v>0</v>
      </c>
      <c r="BH159" s="230">
        <f>IF(N159="sníž. přenesená",J159,0)</f>
        <v>0</v>
      </c>
      <c r="BI159" s="230">
        <f>IF(N159="nulová",J159,0)</f>
        <v>0</v>
      </c>
      <c r="BJ159" s="17" t="s">
        <v>97</v>
      </c>
      <c r="BK159" s="230">
        <f>ROUND(I159*H159,2)</f>
        <v>0</v>
      </c>
      <c r="BL159" s="17" t="s">
        <v>838</v>
      </c>
      <c r="BM159" s="229" t="s">
        <v>273</v>
      </c>
    </row>
    <row r="160" s="2" customFormat="1" ht="6.96" customHeight="1">
      <c r="A160" s="38"/>
      <c r="B160" s="66"/>
      <c r="C160" s="67"/>
      <c r="D160" s="67"/>
      <c r="E160" s="67"/>
      <c r="F160" s="67"/>
      <c r="G160" s="67"/>
      <c r="H160" s="67"/>
      <c r="I160" s="67"/>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6MjL8Uwi7Q1e2p7ZwMhUSfINo3RcK4kf1kp/2NS6ZA7NpPJgmTI7U2T0rbEccP5xKDXWVDDkEGeaKSnlm2e5VA==" hashValue="JBDrD5rYu0ELMZyvYyl3kQ3gtDm1Hx3ycpVZ4+abOoxZ9YN9Uqu1uY4O6jervOEybbvmDrswXFmK0eT0hdxDMw==" algorithmName="SHA-512" password="CC35"/>
  <autoFilter ref="C120:K159"/>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36"/>
      <c r="C3" s="137"/>
      <c r="D3" s="137"/>
      <c r="E3" s="137"/>
      <c r="F3" s="137"/>
      <c r="G3" s="137"/>
      <c r="H3" s="137"/>
      <c r="I3" s="137"/>
      <c r="J3" s="137"/>
      <c r="K3" s="137"/>
      <c r="L3" s="20"/>
      <c r="AT3" s="17" t="s">
        <v>97</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1114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ROUND((SUM(BE128:BE283)),  2)</f>
        <v>0</v>
      </c>
      <c r="G33" s="38"/>
      <c r="H33" s="38"/>
      <c r="I33" s="155">
        <v>0.20999999999999999</v>
      </c>
      <c r="J33" s="154">
        <f>ROUND(((SUM(BE128:BE283))*I33),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ROUND((SUM(BF128:BF283)),  2)</f>
        <v>0</v>
      </c>
      <c r="G34" s="38"/>
      <c r="H34" s="38"/>
      <c r="I34" s="155">
        <v>0.12</v>
      </c>
      <c r="J34" s="154">
        <f>ROUND(((SUM(BF128:BF283))*I34),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ROUND((SUM(BG128:BG283)),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ROUND((SUM(BH128:BH283)),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ROUND((SUM(BI128:BI283)),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08-71-18.05 - Rekonstu...</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112</v>
      </c>
      <c r="E97" s="182"/>
      <c r="F97" s="182"/>
      <c r="G97" s="182"/>
      <c r="H97" s="182"/>
      <c r="I97" s="182"/>
      <c r="J97" s="183">
        <f>J129</f>
        <v>0</v>
      </c>
      <c r="K97" s="180"/>
      <c r="L97" s="184"/>
      <c r="S97" s="9"/>
      <c r="T97" s="9"/>
      <c r="U97" s="9"/>
      <c r="V97" s="9"/>
      <c r="W97" s="9"/>
      <c r="X97" s="9"/>
      <c r="Y97" s="9"/>
      <c r="Z97" s="9"/>
      <c r="AA97" s="9"/>
      <c r="AB97" s="9"/>
      <c r="AC97" s="9"/>
      <c r="AD97" s="9"/>
      <c r="AE97" s="9"/>
    </row>
    <row r="98" s="10" customFormat="1" ht="19.92" customHeight="1">
      <c r="A98" s="10"/>
      <c r="B98" s="185"/>
      <c r="C98" s="186"/>
      <c r="D98" s="187" t="s">
        <v>113</v>
      </c>
      <c r="E98" s="188"/>
      <c r="F98" s="188"/>
      <c r="G98" s="188"/>
      <c r="H98" s="188"/>
      <c r="I98" s="188"/>
      <c r="J98" s="189">
        <f>J130</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1115</v>
      </c>
      <c r="E99" s="188"/>
      <c r="F99" s="188"/>
      <c r="G99" s="188"/>
      <c r="H99" s="188"/>
      <c r="I99" s="188"/>
      <c r="J99" s="189">
        <f>J141</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114</v>
      </c>
      <c r="E100" s="188"/>
      <c r="F100" s="188"/>
      <c r="G100" s="188"/>
      <c r="H100" s="188"/>
      <c r="I100" s="188"/>
      <c r="J100" s="189">
        <f>J164</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118</v>
      </c>
      <c r="E101" s="188"/>
      <c r="F101" s="188"/>
      <c r="G101" s="188"/>
      <c r="H101" s="188"/>
      <c r="I101" s="188"/>
      <c r="J101" s="189">
        <f>J179</f>
        <v>0</v>
      </c>
      <c r="K101" s="186"/>
      <c r="L101" s="190"/>
      <c r="S101" s="10"/>
      <c r="T101" s="10"/>
      <c r="U101" s="10"/>
      <c r="V101" s="10"/>
      <c r="W101" s="10"/>
      <c r="X101" s="10"/>
      <c r="Y101" s="10"/>
      <c r="Z101" s="10"/>
      <c r="AA101" s="10"/>
      <c r="AB101" s="10"/>
      <c r="AC101" s="10"/>
      <c r="AD101" s="10"/>
      <c r="AE101" s="10"/>
    </row>
    <row r="102" s="10" customFormat="1" ht="19.92" customHeight="1">
      <c r="A102" s="10"/>
      <c r="B102" s="185"/>
      <c r="C102" s="186"/>
      <c r="D102" s="187" t="s">
        <v>119</v>
      </c>
      <c r="E102" s="188"/>
      <c r="F102" s="188"/>
      <c r="G102" s="188"/>
      <c r="H102" s="188"/>
      <c r="I102" s="188"/>
      <c r="J102" s="189">
        <f>J212</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120</v>
      </c>
      <c r="E103" s="188"/>
      <c r="F103" s="188"/>
      <c r="G103" s="188"/>
      <c r="H103" s="188"/>
      <c r="I103" s="188"/>
      <c r="J103" s="189">
        <f>J214</f>
        <v>0</v>
      </c>
      <c r="K103" s="186"/>
      <c r="L103" s="190"/>
      <c r="S103" s="10"/>
      <c r="T103" s="10"/>
      <c r="U103" s="10"/>
      <c r="V103" s="10"/>
      <c r="W103" s="10"/>
      <c r="X103" s="10"/>
      <c r="Y103" s="10"/>
      <c r="Z103" s="10"/>
      <c r="AA103" s="10"/>
      <c r="AB103" s="10"/>
      <c r="AC103" s="10"/>
      <c r="AD103" s="10"/>
      <c r="AE103" s="10"/>
    </row>
    <row r="104" s="9" customFormat="1" ht="24.96" customHeight="1">
      <c r="A104" s="9"/>
      <c r="B104" s="179"/>
      <c r="C104" s="180"/>
      <c r="D104" s="181" t="s">
        <v>121</v>
      </c>
      <c r="E104" s="182"/>
      <c r="F104" s="182"/>
      <c r="G104" s="182"/>
      <c r="H104" s="182"/>
      <c r="I104" s="182"/>
      <c r="J104" s="183">
        <f>J216</f>
        <v>0</v>
      </c>
      <c r="K104" s="180"/>
      <c r="L104" s="184"/>
      <c r="S104" s="9"/>
      <c r="T104" s="9"/>
      <c r="U104" s="9"/>
      <c r="V104" s="9"/>
      <c r="W104" s="9"/>
      <c r="X104" s="9"/>
      <c r="Y104" s="9"/>
      <c r="Z104" s="9"/>
      <c r="AA104" s="9"/>
      <c r="AB104" s="9"/>
      <c r="AC104" s="9"/>
      <c r="AD104" s="9"/>
      <c r="AE104" s="9"/>
    </row>
    <row r="105" s="10" customFormat="1" ht="19.92" customHeight="1">
      <c r="A105" s="10"/>
      <c r="B105" s="185"/>
      <c r="C105" s="186"/>
      <c r="D105" s="187" t="s">
        <v>1116</v>
      </c>
      <c r="E105" s="188"/>
      <c r="F105" s="188"/>
      <c r="G105" s="188"/>
      <c r="H105" s="188"/>
      <c r="I105" s="188"/>
      <c r="J105" s="189">
        <f>J217</f>
        <v>0</v>
      </c>
      <c r="K105" s="186"/>
      <c r="L105" s="190"/>
      <c r="S105" s="10"/>
      <c r="T105" s="10"/>
      <c r="U105" s="10"/>
      <c r="V105" s="10"/>
      <c r="W105" s="10"/>
      <c r="X105" s="10"/>
      <c r="Y105" s="10"/>
      <c r="Z105" s="10"/>
      <c r="AA105" s="10"/>
      <c r="AB105" s="10"/>
      <c r="AC105" s="10"/>
      <c r="AD105" s="10"/>
      <c r="AE105" s="10"/>
    </row>
    <row r="106" s="10" customFormat="1" ht="19.92" customHeight="1">
      <c r="A106" s="10"/>
      <c r="B106" s="185"/>
      <c r="C106" s="186"/>
      <c r="D106" s="187" t="s">
        <v>840</v>
      </c>
      <c r="E106" s="188"/>
      <c r="F106" s="188"/>
      <c r="G106" s="188"/>
      <c r="H106" s="188"/>
      <c r="I106" s="188"/>
      <c r="J106" s="189">
        <f>J236</f>
        <v>0</v>
      </c>
      <c r="K106" s="186"/>
      <c r="L106" s="190"/>
      <c r="S106" s="10"/>
      <c r="T106" s="10"/>
      <c r="U106" s="10"/>
      <c r="V106" s="10"/>
      <c r="W106" s="10"/>
      <c r="X106" s="10"/>
      <c r="Y106" s="10"/>
      <c r="Z106" s="10"/>
      <c r="AA106" s="10"/>
      <c r="AB106" s="10"/>
      <c r="AC106" s="10"/>
      <c r="AD106" s="10"/>
      <c r="AE106" s="10"/>
    </row>
    <row r="107" s="10" customFormat="1" ht="19.92" customHeight="1">
      <c r="A107" s="10"/>
      <c r="B107" s="185"/>
      <c r="C107" s="186"/>
      <c r="D107" s="187" t="s">
        <v>1117</v>
      </c>
      <c r="E107" s="188"/>
      <c r="F107" s="188"/>
      <c r="G107" s="188"/>
      <c r="H107" s="188"/>
      <c r="I107" s="188"/>
      <c r="J107" s="189">
        <f>J257</f>
        <v>0</v>
      </c>
      <c r="K107" s="186"/>
      <c r="L107" s="190"/>
      <c r="S107" s="10"/>
      <c r="T107" s="10"/>
      <c r="U107" s="10"/>
      <c r="V107" s="10"/>
      <c r="W107" s="10"/>
      <c r="X107" s="10"/>
      <c r="Y107" s="10"/>
      <c r="Z107" s="10"/>
      <c r="AA107" s="10"/>
      <c r="AB107" s="10"/>
      <c r="AC107" s="10"/>
      <c r="AD107" s="10"/>
      <c r="AE107" s="10"/>
    </row>
    <row r="108" s="10" customFormat="1" ht="19.92" customHeight="1">
      <c r="A108" s="10"/>
      <c r="B108" s="185"/>
      <c r="C108" s="186"/>
      <c r="D108" s="187" t="s">
        <v>122</v>
      </c>
      <c r="E108" s="188"/>
      <c r="F108" s="188"/>
      <c r="G108" s="188"/>
      <c r="H108" s="188"/>
      <c r="I108" s="188"/>
      <c r="J108" s="189">
        <f>J264</f>
        <v>0</v>
      </c>
      <c r="K108" s="186"/>
      <c r="L108" s="190"/>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130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26.25" customHeight="1">
      <c r="A118" s="38"/>
      <c r="B118" s="39"/>
      <c r="C118" s="40"/>
      <c r="D118" s="40"/>
      <c r="E118" s="174" t="str">
        <f>E7</f>
        <v>LK 2024-024 - Opravy bytových jednotek OŘ Brno - Bílovice nad Svitavou</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105</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SO 08-71-18.05 - Rekonstu...</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 xml:space="preserve"> </v>
      </c>
      <c r="G122" s="40"/>
      <c r="H122" s="40"/>
      <c r="I122" s="32" t="s">
        <v>22</v>
      </c>
      <c r="J122" s="79" t="str">
        <f>IF(J12="","",J12)</f>
        <v>14. 3. 2024</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E15</f>
        <v xml:space="preserve"> </v>
      </c>
      <c r="G124" s="40"/>
      <c r="H124" s="40"/>
      <c r="I124" s="32" t="s">
        <v>29</v>
      </c>
      <c r="J124" s="36" t="str">
        <f>E21</f>
        <v xml:space="preserve"> </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27</v>
      </c>
      <c r="D125" s="40"/>
      <c r="E125" s="40"/>
      <c r="F125" s="27" t="str">
        <f>IF(E18="","",E18)</f>
        <v>Vyplň údaj</v>
      </c>
      <c r="G125" s="40"/>
      <c r="H125" s="40"/>
      <c r="I125" s="32" t="s">
        <v>31</v>
      </c>
      <c r="J125" s="36" t="str">
        <f>E24</f>
        <v xml:space="preserve"> </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1"/>
      <c r="B127" s="192"/>
      <c r="C127" s="193" t="s">
        <v>131</v>
      </c>
      <c r="D127" s="194" t="s">
        <v>58</v>
      </c>
      <c r="E127" s="194" t="s">
        <v>54</v>
      </c>
      <c r="F127" s="194" t="s">
        <v>55</v>
      </c>
      <c r="G127" s="194" t="s">
        <v>132</v>
      </c>
      <c r="H127" s="194" t="s">
        <v>133</v>
      </c>
      <c r="I127" s="194" t="s">
        <v>134</v>
      </c>
      <c r="J127" s="194" t="s">
        <v>109</v>
      </c>
      <c r="K127" s="195" t="s">
        <v>135</v>
      </c>
      <c r="L127" s="196"/>
      <c r="M127" s="100" t="s">
        <v>1</v>
      </c>
      <c r="N127" s="101" t="s">
        <v>37</v>
      </c>
      <c r="O127" s="101" t="s">
        <v>136</v>
      </c>
      <c r="P127" s="101" t="s">
        <v>137</v>
      </c>
      <c r="Q127" s="101" t="s">
        <v>138</v>
      </c>
      <c r="R127" s="101" t="s">
        <v>139</v>
      </c>
      <c r="S127" s="101" t="s">
        <v>140</v>
      </c>
      <c r="T127" s="102" t="s">
        <v>141</v>
      </c>
      <c r="U127" s="191"/>
      <c r="V127" s="191"/>
      <c r="W127" s="191"/>
      <c r="X127" s="191"/>
      <c r="Y127" s="191"/>
      <c r="Z127" s="191"/>
      <c r="AA127" s="191"/>
      <c r="AB127" s="191"/>
      <c r="AC127" s="191"/>
      <c r="AD127" s="191"/>
      <c r="AE127" s="191"/>
    </row>
    <row r="128" s="2" customFormat="1" ht="22.8" customHeight="1">
      <c r="A128" s="38"/>
      <c r="B128" s="39"/>
      <c r="C128" s="107" t="s">
        <v>142</v>
      </c>
      <c r="D128" s="40"/>
      <c r="E128" s="40"/>
      <c r="F128" s="40"/>
      <c r="G128" s="40"/>
      <c r="H128" s="40"/>
      <c r="I128" s="40"/>
      <c r="J128" s="197">
        <f>BK128</f>
        <v>0</v>
      </c>
      <c r="K128" s="40"/>
      <c r="L128" s="44"/>
      <c r="M128" s="103"/>
      <c r="N128" s="198"/>
      <c r="O128" s="104"/>
      <c r="P128" s="199">
        <f>P129+P216</f>
        <v>0</v>
      </c>
      <c r="Q128" s="104"/>
      <c r="R128" s="199">
        <f>R129+R216</f>
        <v>0</v>
      </c>
      <c r="S128" s="104"/>
      <c r="T128" s="200">
        <f>T129+T216</f>
        <v>0</v>
      </c>
      <c r="U128" s="38"/>
      <c r="V128" s="38"/>
      <c r="W128" s="38"/>
      <c r="X128" s="38"/>
      <c r="Y128" s="38"/>
      <c r="Z128" s="38"/>
      <c r="AA128" s="38"/>
      <c r="AB128" s="38"/>
      <c r="AC128" s="38"/>
      <c r="AD128" s="38"/>
      <c r="AE128" s="38"/>
      <c r="AT128" s="17" t="s">
        <v>72</v>
      </c>
      <c r="AU128" s="17" t="s">
        <v>111</v>
      </c>
      <c r="BK128" s="201">
        <f>BK129+BK216</f>
        <v>0</v>
      </c>
    </row>
    <row r="129" s="12" customFormat="1" ht="25.92" customHeight="1">
      <c r="A129" s="12"/>
      <c r="B129" s="202"/>
      <c r="C129" s="203"/>
      <c r="D129" s="204" t="s">
        <v>72</v>
      </c>
      <c r="E129" s="205" t="s">
        <v>143</v>
      </c>
      <c r="F129" s="205" t="s">
        <v>144</v>
      </c>
      <c r="G129" s="203"/>
      <c r="H129" s="203"/>
      <c r="I129" s="206"/>
      <c r="J129" s="207">
        <f>BK129</f>
        <v>0</v>
      </c>
      <c r="K129" s="203"/>
      <c r="L129" s="208"/>
      <c r="M129" s="209"/>
      <c r="N129" s="210"/>
      <c r="O129" s="210"/>
      <c r="P129" s="211">
        <f>P130+P141+P164+P179+P212+P214</f>
        <v>0</v>
      </c>
      <c r="Q129" s="210"/>
      <c r="R129" s="211">
        <f>R130+R141+R164+R179+R212+R214</f>
        <v>0</v>
      </c>
      <c r="S129" s="210"/>
      <c r="T129" s="212">
        <f>T130+T141+T164+T179+T212+T214</f>
        <v>0</v>
      </c>
      <c r="U129" s="12"/>
      <c r="V129" s="12"/>
      <c r="W129" s="12"/>
      <c r="X129" s="12"/>
      <c r="Y129" s="12"/>
      <c r="Z129" s="12"/>
      <c r="AA129" s="12"/>
      <c r="AB129" s="12"/>
      <c r="AC129" s="12"/>
      <c r="AD129" s="12"/>
      <c r="AE129" s="12"/>
      <c r="AR129" s="213" t="s">
        <v>80</v>
      </c>
      <c r="AT129" s="214" t="s">
        <v>72</v>
      </c>
      <c r="AU129" s="214" t="s">
        <v>73</v>
      </c>
      <c r="AY129" s="213" t="s">
        <v>145</v>
      </c>
      <c r="BK129" s="215">
        <f>BK130+BK141+BK164+BK179+BK212+BK214</f>
        <v>0</v>
      </c>
    </row>
    <row r="130" s="12" customFormat="1" ht="22.8" customHeight="1">
      <c r="A130" s="12"/>
      <c r="B130" s="202"/>
      <c r="C130" s="203"/>
      <c r="D130" s="204" t="s">
        <v>72</v>
      </c>
      <c r="E130" s="216" t="s">
        <v>146</v>
      </c>
      <c r="F130" s="216" t="s">
        <v>147</v>
      </c>
      <c r="G130" s="203"/>
      <c r="H130" s="203"/>
      <c r="I130" s="206"/>
      <c r="J130" s="217">
        <f>BK130</f>
        <v>0</v>
      </c>
      <c r="K130" s="203"/>
      <c r="L130" s="208"/>
      <c r="M130" s="209"/>
      <c r="N130" s="210"/>
      <c r="O130" s="210"/>
      <c r="P130" s="211">
        <f>SUM(P131:P140)</f>
        <v>0</v>
      </c>
      <c r="Q130" s="210"/>
      <c r="R130" s="211">
        <f>SUM(R131:R140)</f>
        <v>0</v>
      </c>
      <c r="S130" s="210"/>
      <c r="T130" s="212">
        <f>SUM(T131:T140)</f>
        <v>0</v>
      </c>
      <c r="U130" s="12"/>
      <c r="V130" s="12"/>
      <c r="W130" s="12"/>
      <c r="X130" s="12"/>
      <c r="Y130" s="12"/>
      <c r="Z130" s="12"/>
      <c r="AA130" s="12"/>
      <c r="AB130" s="12"/>
      <c r="AC130" s="12"/>
      <c r="AD130" s="12"/>
      <c r="AE130" s="12"/>
      <c r="AR130" s="213" t="s">
        <v>80</v>
      </c>
      <c r="AT130" s="214" t="s">
        <v>72</v>
      </c>
      <c r="AU130" s="214" t="s">
        <v>80</v>
      </c>
      <c r="AY130" s="213" t="s">
        <v>145</v>
      </c>
      <c r="BK130" s="215">
        <f>SUM(BK131:BK140)</f>
        <v>0</v>
      </c>
    </row>
    <row r="131" s="2" customFormat="1" ht="37.8" customHeight="1">
      <c r="A131" s="38"/>
      <c r="B131" s="39"/>
      <c r="C131" s="218" t="s">
        <v>80</v>
      </c>
      <c r="D131" s="218" t="s">
        <v>148</v>
      </c>
      <c r="E131" s="219" t="s">
        <v>1118</v>
      </c>
      <c r="F131" s="220" t="s">
        <v>1119</v>
      </c>
      <c r="G131" s="221" t="s">
        <v>1120</v>
      </c>
      <c r="H131" s="222">
        <v>0.091999999999999998</v>
      </c>
      <c r="I131" s="223"/>
      <c r="J131" s="224">
        <f>ROUND(I131*H131,2)</f>
        <v>0</v>
      </c>
      <c r="K131" s="220" t="s">
        <v>152</v>
      </c>
      <c r="L131" s="44"/>
      <c r="M131" s="225" t="s">
        <v>1</v>
      </c>
      <c r="N131" s="226" t="s">
        <v>38</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153</v>
      </c>
      <c r="AT131" s="229" t="s">
        <v>148</v>
      </c>
      <c r="AU131" s="229" t="s">
        <v>97</v>
      </c>
      <c r="AY131" s="17" t="s">
        <v>145</v>
      </c>
      <c r="BE131" s="230">
        <f>IF(N131="základní",J131,0)</f>
        <v>0</v>
      </c>
      <c r="BF131" s="230">
        <f>IF(N131="snížená",J131,0)</f>
        <v>0</v>
      </c>
      <c r="BG131" s="230">
        <f>IF(N131="zákl. přenesená",J131,0)</f>
        <v>0</v>
      </c>
      <c r="BH131" s="230">
        <f>IF(N131="sníž. přenesená",J131,0)</f>
        <v>0</v>
      </c>
      <c r="BI131" s="230">
        <f>IF(N131="nulová",J131,0)</f>
        <v>0</v>
      </c>
      <c r="BJ131" s="17" t="s">
        <v>80</v>
      </c>
      <c r="BK131" s="230">
        <f>ROUND(I131*H131,2)</f>
        <v>0</v>
      </c>
      <c r="BL131" s="17" t="s">
        <v>153</v>
      </c>
      <c r="BM131" s="229" t="s">
        <v>97</v>
      </c>
    </row>
    <row r="132" s="14" customFormat="1">
      <c r="A132" s="14"/>
      <c r="B132" s="242"/>
      <c r="C132" s="243"/>
      <c r="D132" s="233" t="s">
        <v>154</v>
      </c>
      <c r="E132" s="244" t="s">
        <v>1</v>
      </c>
      <c r="F132" s="245" t="s">
        <v>1121</v>
      </c>
      <c r="G132" s="243"/>
      <c r="H132" s="246">
        <v>0.091999999999999998</v>
      </c>
      <c r="I132" s="247"/>
      <c r="J132" s="243"/>
      <c r="K132" s="243"/>
      <c r="L132" s="248"/>
      <c r="M132" s="249"/>
      <c r="N132" s="250"/>
      <c r="O132" s="250"/>
      <c r="P132" s="250"/>
      <c r="Q132" s="250"/>
      <c r="R132" s="250"/>
      <c r="S132" s="250"/>
      <c r="T132" s="251"/>
      <c r="U132" s="14"/>
      <c r="V132" s="14"/>
      <c r="W132" s="14"/>
      <c r="X132" s="14"/>
      <c r="Y132" s="14"/>
      <c r="Z132" s="14"/>
      <c r="AA132" s="14"/>
      <c r="AB132" s="14"/>
      <c r="AC132" s="14"/>
      <c r="AD132" s="14"/>
      <c r="AE132" s="14"/>
      <c r="AT132" s="252" t="s">
        <v>154</v>
      </c>
      <c r="AU132" s="252" t="s">
        <v>97</v>
      </c>
      <c r="AV132" s="14" t="s">
        <v>97</v>
      </c>
      <c r="AW132" s="14" t="s">
        <v>30</v>
      </c>
      <c r="AX132" s="14" t="s">
        <v>73</v>
      </c>
      <c r="AY132" s="252" t="s">
        <v>145</v>
      </c>
    </row>
    <row r="133" s="15" customFormat="1">
      <c r="A133" s="15"/>
      <c r="B133" s="253"/>
      <c r="C133" s="254"/>
      <c r="D133" s="233" t="s">
        <v>154</v>
      </c>
      <c r="E133" s="255" t="s">
        <v>1</v>
      </c>
      <c r="F133" s="256" t="s">
        <v>157</v>
      </c>
      <c r="G133" s="254"/>
      <c r="H133" s="257">
        <v>0.091999999999999998</v>
      </c>
      <c r="I133" s="258"/>
      <c r="J133" s="254"/>
      <c r="K133" s="254"/>
      <c r="L133" s="259"/>
      <c r="M133" s="260"/>
      <c r="N133" s="261"/>
      <c r="O133" s="261"/>
      <c r="P133" s="261"/>
      <c r="Q133" s="261"/>
      <c r="R133" s="261"/>
      <c r="S133" s="261"/>
      <c r="T133" s="262"/>
      <c r="U133" s="15"/>
      <c r="V133" s="15"/>
      <c r="W133" s="15"/>
      <c r="X133" s="15"/>
      <c r="Y133" s="15"/>
      <c r="Z133" s="15"/>
      <c r="AA133" s="15"/>
      <c r="AB133" s="15"/>
      <c r="AC133" s="15"/>
      <c r="AD133" s="15"/>
      <c r="AE133" s="15"/>
      <c r="AT133" s="263" t="s">
        <v>154</v>
      </c>
      <c r="AU133" s="263" t="s">
        <v>97</v>
      </c>
      <c r="AV133" s="15" t="s">
        <v>153</v>
      </c>
      <c r="AW133" s="15" t="s">
        <v>30</v>
      </c>
      <c r="AX133" s="15" t="s">
        <v>80</v>
      </c>
      <c r="AY133" s="263" t="s">
        <v>145</v>
      </c>
    </row>
    <row r="134" s="2" customFormat="1" ht="66.75" customHeight="1">
      <c r="A134" s="38"/>
      <c r="B134" s="39"/>
      <c r="C134" s="218" t="s">
        <v>97</v>
      </c>
      <c r="D134" s="218" t="s">
        <v>148</v>
      </c>
      <c r="E134" s="219" t="s">
        <v>1122</v>
      </c>
      <c r="F134" s="220" t="s">
        <v>1123</v>
      </c>
      <c r="G134" s="221" t="s">
        <v>165</v>
      </c>
      <c r="H134" s="222">
        <v>1</v>
      </c>
      <c r="I134" s="223"/>
      <c r="J134" s="224">
        <f>ROUND(I134*H134,2)</f>
        <v>0</v>
      </c>
      <c r="K134" s="220" t="s">
        <v>152</v>
      </c>
      <c r="L134" s="44"/>
      <c r="M134" s="225" t="s">
        <v>1</v>
      </c>
      <c r="N134" s="226" t="s">
        <v>38</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153</v>
      </c>
      <c r="AT134" s="229" t="s">
        <v>148</v>
      </c>
      <c r="AU134" s="229" t="s">
        <v>97</v>
      </c>
      <c r="AY134" s="17" t="s">
        <v>145</v>
      </c>
      <c r="BE134" s="230">
        <f>IF(N134="základní",J134,0)</f>
        <v>0</v>
      </c>
      <c r="BF134" s="230">
        <f>IF(N134="snížená",J134,0)</f>
        <v>0</v>
      </c>
      <c r="BG134" s="230">
        <f>IF(N134="zákl. přenesená",J134,0)</f>
        <v>0</v>
      </c>
      <c r="BH134" s="230">
        <f>IF(N134="sníž. přenesená",J134,0)</f>
        <v>0</v>
      </c>
      <c r="BI134" s="230">
        <f>IF(N134="nulová",J134,0)</f>
        <v>0</v>
      </c>
      <c r="BJ134" s="17" t="s">
        <v>80</v>
      </c>
      <c r="BK134" s="230">
        <f>ROUND(I134*H134,2)</f>
        <v>0</v>
      </c>
      <c r="BL134" s="17" t="s">
        <v>153</v>
      </c>
      <c r="BM134" s="229" t="s">
        <v>153</v>
      </c>
    </row>
    <row r="135" s="2" customFormat="1" ht="37.8" customHeight="1">
      <c r="A135" s="38"/>
      <c r="B135" s="39"/>
      <c r="C135" s="218" t="s">
        <v>146</v>
      </c>
      <c r="D135" s="218" t="s">
        <v>148</v>
      </c>
      <c r="E135" s="219" t="s">
        <v>1124</v>
      </c>
      <c r="F135" s="220" t="s">
        <v>1125</v>
      </c>
      <c r="G135" s="221" t="s">
        <v>151</v>
      </c>
      <c r="H135" s="222">
        <v>4.8410000000000002</v>
      </c>
      <c r="I135" s="223"/>
      <c r="J135" s="224">
        <f>ROUND(I135*H135,2)</f>
        <v>0</v>
      </c>
      <c r="K135" s="220" t="s">
        <v>152</v>
      </c>
      <c r="L135" s="44"/>
      <c r="M135" s="225" t="s">
        <v>1</v>
      </c>
      <c r="N135" s="226" t="s">
        <v>38</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153</v>
      </c>
      <c r="AT135" s="229" t="s">
        <v>148</v>
      </c>
      <c r="AU135" s="229" t="s">
        <v>97</v>
      </c>
      <c r="AY135" s="17" t="s">
        <v>145</v>
      </c>
      <c r="BE135" s="230">
        <f>IF(N135="základní",J135,0)</f>
        <v>0</v>
      </c>
      <c r="BF135" s="230">
        <f>IF(N135="snížená",J135,0)</f>
        <v>0</v>
      </c>
      <c r="BG135" s="230">
        <f>IF(N135="zákl. přenesená",J135,0)</f>
        <v>0</v>
      </c>
      <c r="BH135" s="230">
        <f>IF(N135="sníž. přenesená",J135,0)</f>
        <v>0</v>
      </c>
      <c r="BI135" s="230">
        <f>IF(N135="nulová",J135,0)</f>
        <v>0</v>
      </c>
      <c r="BJ135" s="17" t="s">
        <v>80</v>
      </c>
      <c r="BK135" s="230">
        <f>ROUND(I135*H135,2)</f>
        <v>0</v>
      </c>
      <c r="BL135" s="17" t="s">
        <v>153</v>
      </c>
      <c r="BM135" s="229" t="s">
        <v>166</v>
      </c>
    </row>
    <row r="136" s="14" customFormat="1">
      <c r="A136" s="14"/>
      <c r="B136" s="242"/>
      <c r="C136" s="243"/>
      <c r="D136" s="233" t="s">
        <v>154</v>
      </c>
      <c r="E136" s="244" t="s">
        <v>1</v>
      </c>
      <c r="F136" s="245" t="s">
        <v>1126</v>
      </c>
      <c r="G136" s="243"/>
      <c r="H136" s="246">
        <v>4.8410000000000002</v>
      </c>
      <c r="I136" s="247"/>
      <c r="J136" s="243"/>
      <c r="K136" s="243"/>
      <c r="L136" s="248"/>
      <c r="M136" s="249"/>
      <c r="N136" s="250"/>
      <c r="O136" s="250"/>
      <c r="P136" s="250"/>
      <c r="Q136" s="250"/>
      <c r="R136" s="250"/>
      <c r="S136" s="250"/>
      <c r="T136" s="251"/>
      <c r="U136" s="14"/>
      <c r="V136" s="14"/>
      <c r="W136" s="14"/>
      <c r="X136" s="14"/>
      <c r="Y136" s="14"/>
      <c r="Z136" s="14"/>
      <c r="AA136" s="14"/>
      <c r="AB136" s="14"/>
      <c r="AC136" s="14"/>
      <c r="AD136" s="14"/>
      <c r="AE136" s="14"/>
      <c r="AT136" s="252" t="s">
        <v>154</v>
      </c>
      <c r="AU136" s="252" t="s">
        <v>97</v>
      </c>
      <c r="AV136" s="14" t="s">
        <v>97</v>
      </c>
      <c r="AW136" s="14" t="s">
        <v>30</v>
      </c>
      <c r="AX136" s="14" t="s">
        <v>73</v>
      </c>
      <c r="AY136" s="252" t="s">
        <v>145</v>
      </c>
    </row>
    <row r="137" s="15" customFormat="1">
      <c r="A137" s="15"/>
      <c r="B137" s="253"/>
      <c r="C137" s="254"/>
      <c r="D137" s="233" t="s">
        <v>154</v>
      </c>
      <c r="E137" s="255" t="s">
        <v>1</v>
      </c>
      <c r="F137" s="256" t="s">
        <v>157</v>
      </c>
      <c r="G137" s="254"/>
      <c r="H137" s="257">
        <v>4.8410000000000002</v>
      </c>
      <c r="I137" s="258"/>
      <c r="J137" s="254"/>
      <c r="K137" s="254"/>
      <c r="L137" s="259"/>
      <c r="M137" s="260"/>
      <c r="N137" s="261"/>
      <c r="O137" s="261"/>
      <c r="P137" s="261"/>
      <c r="Q137" s="261"/>
      <c r="R137" s="261"/>
      <c r="S137" s="261"/>
      <c r="T137" s="262"/>
      <c r="U137" s="15"/>
      <c r="V137" s="15"/>
      <c r="W137" s="15"/>
      <c r="X137" s="15"/>
      <c r="Y137" s="15"/>
      <c r="Z137" s="15"/>
      <c r="AA137" s="15"/>
      <c r="AB137" s="15"/>
      <c r="AC137" s="15"/>
      <c r="AD137" s="15"/>
      <c r="AE137" s="15"/>
      <c r="AT137" s="263" t="s">
        <v>154</v>
      </c>
      <c r="AU137" s="263" t="s">
        <v>97</v>
      </c>
      <c r="AV137" s="15" t="s">
        <v>153</v>
      </c>
      <c r="AW137" s="15" t="s">
        <v>30</v>
      </c>
      <c r="AX137" s="15" t="s">
        <v>80</v>
      </c>
      <c r="AY137" s="263" t="s">
        <v>145</v>
      </c>
    </row>
    <row r="138" s="2" customFormat="1" ht="37.8" customHeight="1">
      <c r="A138" s="38"/>
      <c r="B138" s="39"/>
      <c r="C138" s="218" t="s">
        <v>153</v>
      </c>
      <c r="D138" s="218" t="s">
        <v>148</v>
      </c>
      <c r="E138" s="219" t="s">
        <v>1127</v>
      </c>
      <c r="F138" s="220" t="s">
        <v>1128</v>
      </c>
      <c r="G138" s="221" t="s">
        <v>151</v>
      </c>
      <c r="H138" s="222">
        <v>4.7779999999999996</v>
      </c>
      <c r="I138" s="223"/>
      <c r="J138" s="224">
        <f>ROUND(I138*H138,2)</f>
        <v>0</v>
      </c>
      <c r="K138" s="220" t="s">
        <v>152</v>
      </c>
      <c r="L138" s="44"/>
      <c r="M138" s="225" t="s">
        <v>1</v>
      </c>
      <c r="N138" s="226" t="s">
        <v>38</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153</v>
      </c>
      <c r="AT138" s="229" t="s">
        <v>148</v>
      </c>
      <c r="AU138" s="229" t="s">
        <v>97</v>
      </c>
      <c r="AY138" s="17" t="s">
        <v>145</v>
      </c>
      <c r="BE138" s="230">
        <f>IF(N138="základní",J138,0)</f>
        <v>0</v>
      </c>
      <c r="BF138" s="230">
        <f>IF(N138="snížená",J138,0)</f>
        <v>0</v>
      </c>
      <c r="BG138" s="230">
        <f>IF(N138="zákl. přenesená",J138,0)</f>
        <v>0</v>
      </c>
      <c r="BH138" s="230">
        <f>IF(N138="sníž. přenesená",J138,0)</f>
        <v>0</v>
      </c>
      <c r="BI138" s="230">
        <f>IF(N138="nulová",J138,0)</f>
        <v>0</v>
      </c>
      <c r="BJ138" s="17" t="s">
        <v>80</v>
      </c>
      <c r="BK138" s="230">
        <f>ROUND(I138*H138,2)</f>
        <v>0</v>
      </c>
      <c r="BL138" s="17" t="s">
        <v>153</v>
      </c>
      <c r="BM138" s="229" t="s">
        <v>169</v>
      </c>
    </row>
    <row r="139" s="14" customFormat="1">
      <c r="A139" s="14"/>
      <c r="B139" s="242"/>
      <c r="C139" s="243"/>
      <c r="D139" s="233" t="s">
        <v>154</v>
      </c>
      <c r="E139" s="244" t="s">
        <v>1</v>
      </c>
      <c r="F139" s="245" t="s">
        <v>1129</v>
      </c>
      <c r="G139" s="243"/>
      <c r="H139" s="246">
        <v>4.7779999999999996</v>
      </c>
      <c r="I139" s="247"/>
      <c r="J139" s="243"/>
      <c r="K139" s="243"/>
      <c r="L139" s="248"/>
      <c r="M139" s="249"/>
      <c r="N139" s="250"/>
      <c r="O139" s="250"/>
      <c r="P139" s="250"/>
      <c r="Q139" s="250"/>
      <c r="R139" s="250"/>
      <c r="S139" s="250"/>
      <c r="T139" s="251"/>
      <c r="U139" s="14"/>
      <c r="V139" s="14"/>
      <c r="W139" s="14"/>
      <c r="X139" s="14"/>
      <c r="Y139" s="14"/>
      <c r="Z139" s="14"/>
      <c r="AA139" s="14"/>
      <c r="AB139" s="14"/>
      <c r="AC139" s="14"/>
      <c r="AD139" s="14"/>
      <c r="AE139" s="14"/>
      <c r="AT139" s="252" t="s">
        <v>154</v>
      </c>
      <c r="AU139" s="252" t="s">
        <v>97</v>
      </c>
      <c r="AV139" s="14" t="s">
        <v>97</v>
      </c>
      <c r="AW139" s="14" t="s">
        <v>30</v>
      </c>
      <c r="AX139" s="14" t="s">
        <v>73</v>
      </c>
      <c r="AY139" s="252" t="s">
        <v>145</v>
      </c>
    </row>
    <row r="140" s="15" customFormat="1">
      <c r="A140" s="15"/>
      <c r="B140" s="253"/>
      <c r="C140" s="254"/>
      <c r="D140" s="233" t="s">
        <v>154</v>
      </c>
      <c r="E140" s="255" t="s">
        <v>1</v>
      </c>
      <c r="F140" s="256" t="s">
        <v>157</v>
      </c>
      <c r="G140" s="254"/>
      <c r="H140" s="257">
        <v>4.7779999999999996</v>
      </c>
      <c r="I140" s="258"/>
      <c r="J140" s="254"/>
      <c r="K140" s="254"/>
      <c r="L140" s="259"/>
      <c r="M140" s="260"/>
      <c r="N140" s="261"/>
      <c r="O140" s="261"/>
      <c r="P140" s="261"/>
      <c r="Q140" s="261"/>
      <c r="R140" s="261"/>
      <c r="S140" s="261"/>
      <c r="T140" s="262"/>
      <c r="U140" s="15"/>
      <c r="V140" s="15"/>
      <c r="W140" s="15"/>
      <c r="X140" s="15"/>
      <c r="Y140" s="15"/>
      <c r="Z140" s="15"/>
      <c r="AA140" s="15"/>
      <c r="AB140" s="15"/>
      <c r="AC140" s="15"/>
      <c r="AD140" s="15"/>
      <c r="AE140" s="15"/>
      <c r="AT140" s="263" t="s">
        <v>154</v>
      </c>
      <c r="AU140" s="263" t="s">
        <v>97</v>
      </c>
      <c r="AV140" s="15" t="s">
        <v>153</v>
      </c>
      <c r="AW140" s="15" t="s">
        <v>30</v>
      </c>
      <c r="AX140" s="15" t="s">
        <v>80</v>
      </c>
      <c r="AY140" s="263" t="s">
        <v>145</v>
      </c>
    </row>
    <row r="141" s="12" customFormat="1" ht="22.8" customHeight="1">
      <c r="A141" s="12"/>
      <c r="B141" s="202"/>
      <c r="C141" s="203"/>
      <c r="D141" s="204" t="s">
        <v>72</v>
      </c>
      <c r="E141" s="216" t="s">
        <v>153</v>
      </c>
      <c r="F141" s="216" t="s">
        <v>1130</v>
      </c>
      <c r="G141" s="203"/>
      <c r="H141" s="203"/>
      <c r="I141" s="206"/>
      <c r="J141" s="217">
        <f>BK141</f>
        <v>0</v>
      </c>
      <c r="K141" s="203"/>
      <c r="L141" s="208"/>
      <c r="M141" s="209"/>
      <c r="N141" s="210"/>
      <c r="O141" s="210"/>
      <c r="P141" s="211">
        <f>SUM(P142:P163)</f>
        <v>0</v>
      </c>
      <c r="Q141" s="210"/>
      <c r="R141" s="211">
        <f>SUM(R142:R163)</f>
        <v>0</v>
      </c>
      <c r="S141" s="210"/>
      <c r="T141" s="212">
        <f>SUM(T142:T163)</f>
        <v>0</v>
      </c>
      <c r="U141" s="12"/>
      <c r="V141" s="12"/>
      <c r="W141" s="12"/>
      <c r="X141" s="12"/>
      <c r="Y141" s="12"/>
      <c r="Z141" s="12"/>
      <c r="AA141" s="12"/>
      <c r="AB141" s="12"/>
      <c r="AC141" s="12"/>
      <c r="AD141" s="12"/>
      <c r="AE141" s="12"/>
      <c r="AR141" s="213" t="s">
        <v>80</v>
      </c>
      <c r="AT141" s="214" t="s">
        <v>72</v>
      </c>
      <c r="AU141" s="214" t="s">
        <v>80</v>
      </c>
      <c r="AY141" s="213" t="s">
        <v>145</v>
      </c>
      <c r="BK141" s="215">
        <f>SUM(BK142:BK163)</f>
        <v>0</v>
      </c>
    </row>
    <row r="142" s="2" customFormat="1" ht="49.05" customHeight="1">
      <c r="A142" s="38"/>
      <c r="B142" s="39"/>
      <c r="C142" s="218" t="s">
        <v>180</v>
      </c>
      <c r="D142" s="218" t="s">
        <v>148</v>
      </c>
      <c r="E142" s="219" t="s">
        <v>1131</v>
      </c>
      <c r="F142" s="220" t="s">
        <v>1132</v>
      </c>
      <c r="G142" s="221" t="s">
        <v>1120</v>
      </c>
      <c r="H142" s="222">
        <v>8.1750000000000007</v>
      </c>
      <c r="I142" s="223"/>
      <c r="J142" s="224">
        <f>ROUND(I142*H142,2)</f>
        <v>0</v>
      </c>
      <c r="K142" s="220" t="s">
        <v>152</v>
      </c>
      <c r="L142" s="44"/>
      <c r="M142" s="225" t="s">
        <v>1</v>
      </c>
      <c r="N142" s="226" t="s">
        <v>38</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153</v>
      </c>
      <c r="AT142" s="229" t="s">
        <v>148</v>
      </c>
      <c r="AU142" s="229" t="s">
        <v>97</v>
      </c>
      <c r="AY142" s="17" t="s">
        <v>145</v>
      </c>
      <c r="BE142" s="230">
        <f>IF(N142="základní",J142,0)</f>
        <v>0</v>
      </c>
      <c r="BF142" s="230">
        <f>IF(N142="snížená",J142,0)</f>
        <v>0</v>
      </c>
      <c r="BG142" s="230">
        <f>IF(N142="zákl. přenesená",J142,0)</f>
        <v>0</v>
      </c>
      <c r="BH142" s="230">
        <f>IF(N142="sníž. přenesená",J142,0)</f>
        <v>0</v>
      </c>
      <c r="BI142" s="230">
        <f>IF(N142="nulová",J142,0)</f>
        <v>0</v>
      </c>
      <c r="BJ142" s="17" t="s">
        <v>80</v>
      </c>
      <c r="BK142" s="230">
        <f>ROUND(I142*H142,2)</f>
        <v>0</v>
      </c>
      <c r="BL142" s="17" t="s">
        <v>153</v>
      </c>
      <c r="BM142" s="229" t="s">
        <v>183</v>
      </c>
    </row>
    <row r="143" s="13" customFormat="1">
      <c r="A143" s="13"/>
      <c r="B143" s="231"/>
      <c r="C143" s="232"/>
      <c r="D143" s="233" t="s">
        <v>154</v>
      </c>
      <c r="E143" s="234" t="s">
        <v>1</v>
      </c>
      <c r="F143" s="235" t="s">
        <v>1133</v>
      </c>
      <c r="G143" s="232"/>
      <c r="H143" s="234" t="s">
        <v>1</v>
      </c>
      <c r="I143" s="236"/>
      <c r="J143" s="232"/>
      <c r="K143" s="232"/>
      <c r="L143" s="237"/>
      <c r="M143" s="238"/>
      <c r="N143" s="239"/>
      <c r="O143" s="239"/>
      <c r="P143" s="239"/>
      <c r="Q143" s="239"/>
      <c r="R143" s="239"/>
      <c r="S143" s="239"/>
      <c r="T143" s="240"/>
      <c r="U143" s="13"/>
      <c r="V143" s="13"/>
      <c r="W143" s="13"/>
      <c r="X143" s="13"/>
      <c r="Y143" s="13"/>
      <c r="Z143" s="13"/>
      <c r="AA143" s="13"/>
      <c r="AB143" s="13"/>
      <c r="AC143" s="13"/>
      <c r="AD143" s="13"/>
      <c r="AE143" s="13"/>
      <c r="AT143" s="241" t="s">
        <v>154</v>
      </c>
      <c r="AU143" s="241" t="s">
        <v>97</v>
      </c>
      <c r="AV143" s="13" t="s">
        <v>80</v>
      </c>
      <c r="AW143" s="13" t="s">
        <v>30</v>
      </c>
      <c r="AX143" s="13" t="s">
        <v>73</v>
      </c>
      <c r="AY143" s="241" t="s">
        <v>145</v>
      </c>
    </row>
    <row r="144" s="14" customFormat="1">
      <c r="A144" s="14"/>
      <c r="B144" s="242"/>
      <c r="C144" s="243"/>
      <c r="D144" s="233" t="s">
        <v>154</v>
      </c>
      <c r="E144" s="244" t="s">
        <v>1</v>
      </c>
      <c r="F144" s="245" t="s">
        <v>1134</v>
      </c>
      <c r="G144" s="243"/>
      <c r="H144" s="246">
        <v>8.1750000000000007</v>
      </c>
      <c r="I144" s="247"/>
      <c r="J144" s="243"/>
      <c r="K144" s="243"/>
      <c r="L144" s="248"/>
      <c r="M144" s="249"/>
      <c r="N144" s="250"/>
      <c r="O144" s="250"/>
      <c r="P144" s="250"/>
      <c r="Q144" s="250"/>
      <c r="R144" s="250"/>
      <c r="S144" s="250"/>
      <c r="T144" s="251"/>
      <c r="U144" s="14"/>
      <c r="V144" s="14"/>
      <c r="W144" s="14"/>
      <c r="X144" s="14"/>
      <c r="Y144" s="14"/>
      <c r="Z144" s="14"/>
      <c r="AA144" s="14"/>
      <c r="AB144" s="14"/>
      <c r="AC144" s="14"/>
      <c r="AD144" s="14"/>
      <c r="AE144" s="14"/>
      <c r="AT144" s="252" t="s">
        <v>154</v>
      </c>
      <c r="AU144" s="252" t="s">
        <v>97</v>
      </c>
      <c r="AV144" s="14" t="s">
        <v>97</v>
      </c>
      <c r="AW144" s="14" t="s">
        <v>30</v>
      </c>
      <c r="AX144" s="14" t="s">
        <v>73</v>
      </c>
      <c r="AY144" s="252" t="s">
        <v>145</v>
      </c>
    </row>
    <row r="145" s="15" customFormat="1">
      <c r="A145" s="15"/>
      <c r="B145" s="253"/>
      <c r="C145" s="254"/>
      <c r="D145" s="233" t="s">
        <v>154</v>
      </c>
      <c r="E145" s="255" t="s">
        <v>1</v>
      </c>
      <c r="F145" s="256" t="s">
        <v>157</v>
      </c>
      <c r="G145" s="254"/>
      <c r="H145" s="257">
        <v>8.1750000000000007</v>
      </c>
      <c r="I145" s="258"/>
      <c r="J145" s="254"/>
      <c r="K145" s="254"/>
      <c r="L145" s="259"/>
      <c r="M145" s="260"/>
      <c r="N145" s="261"/>
      <c r="O145" s="261"/>
      <c r="P145" s="261"/>
      <c r="Q145" s="261"/>
      <c r="R145" s="261"/>
      <c r="S145" s="261"/>
      <c r="T145" s="262"/>
      <c r="U145" s="15"/>
      <c r="V145" s="15"/>
      <c r="W145" s="15"/>
      <c r="X145" s="15"/>
      <c r="Y145" s="15"/>
      <c r="Z145" s="15"/>
      <c r="AA145" s="15"/>
      <c r="AB145" s="15"/>
      <c r="AC145" s="15"/>
      <c r="AD145" s="15"/>
      <c r="AE145" s="15"/>
      <c r="AT145" s="263" t="s">
        <v>154</v>
      </c>
      <c r="AU145" s="263" t="s">
        <v>97</v>
      </c>
      <c r="AV145" s="15" t="s">
        <v>153</v>
      </c>
      <c r="AW145" s="15" t="s">
        <v>30</v>
      </c>
      <c r="AX145" s="15" t="s">
        <v>80</v>
      </c>
      <c r="AY145" s="263" t="s">
        <v>145</v>
      </c>
    </row>
    <row r="146" s="2" customFormat="1" ht="101.25" customHeight="1">
      <c r="A146" s="38"/>
      <c r="B146" s="39"/>
      <c r="C146" s="218" t="s">
        <v>166</v>
      </c>
      <c r="D146" s="218" t="s">
        <v>148</v>
      </c>
      <c r="E146" s="219" t="s">
        <v>1135</v>
      </c>
      <c r="F146" s="220" t="s">
        <v>1136</v>
      </c>
      <c r="G146" s="221" t="s">
        <v>151</v>
      </c>
      <c r="H146" s="222">
        <v>67.009</v>
      </c>
      <c r="I146" s="223"/>
      <c r="J146" s="224">
        <f>ROUND(I146*H146,2)</f>
        <v>0</v>
      </c>
      <c r="K146" s="220" t="s">
        <v>152</v>
      </c>
      <c r="L146" s="44"/>
      <c r="M146" s="225" t="s">
        <v>1</v>
      </c>
      <c r="N146" s="226" t="s">
        <v>38</v>
      </c>
      <c r="O146" s="91"/>
      <c r="P146" s="227">
        <f>O146*H146</f>
        <v>0</v>
      </c>
      <c r="Q146" s="227">
        <v>0</v>
      </c>
      <c r="R146" s="227">
        <f>Q146*H146</f>
        <v>0</v>
      </c>
      <c r="S146" s="227">
        <v>0</v>
      </c>
      <c r="T146" s="228">
        <f>S146*H146</f>
        <v>0</v>
      </c>
      <c r="U146" s="38"/>
      <c r="V146" s="38"/>
      <c r="W146" s="38"/>
      <c r="X146" s="38"/>
      <c r="Y146" s="38"/>
      <c r="Z146" s="38"/>
      <c r="AA146" s="38"/>
      <c r="AB146" s="38"/>
      <c r="AC146" s="38"/>
      <c r="AD146" s="38"/>
      <c r="AE146" s="38"/>
      <c r="AR146" s="229" t="s">
        <v>153</v>
      </c>
      <c r="AT146" s="229" t="s">
        <v>148</v>
      </c>
      <c r="AU146" s="229" t="s">
        <v>97</v>
      </c>
      <c r="AY146" s="17" t="s">
        <v>145</v>
      </c>
      <c r="BE146" s="230">
        <f>IF(N146="základní",J146,0)</f>
        <v>0</v>
      </c>
      <c r="BF146" s="230">
        <f>IF(N146="snížená",J146,0)</f>
        <v>0</v>
      </c>
      <c r="BG146" s="230">
        <f>IF(N146="zákl. přenesená",J146,0)</f>
        <v>0</v>
      </c>
      <c r="BH146" s="230">
        <f>IF(N146="sníž. přenesená",J146,0)</f>
        <v>0</v>
      </c>
      <c r="BI146" s="230">
        <f>IF(N146="nulová",J146,0)</f>
        <v>0</v>
      </c>
      <c r="BJ146" s="17" t="s">
        <v>80</v>
      </c>
      <c r="BK146" s="230">
        <f>ROUND(I146*H146,2)</f>
        <v>0</v>
      </c>
      <c r="BL146" s="17" t="s">
        <v>153</v>
      </c>
      <c r="BM146" s="229" t="s">
        <v>8</v>
      </c>
    </row>
    <row r="147" s="13" customFormat="1">
      <c r="A147" s="13"/>
      <c r="B147" s="231"/>
      <c r="C147" s="232"/>
      <c r="D147" s="233" t="s">
        <v>154</v>
      </c>
      <c r="E147" s="234" t="s">
        <v>1</v>
      </c>
      <c r="F147" s="235" t="s">
        <v>1133</v>
      </c>
      <c r="G147" s="232"/>
      <c r="H147" s="234" t="s">
        <v>1</v>
      </c>
      <c r="I147" s="236"/>
      <c r="J147" s="232"/>
      <c r="K147" s="232"/>
      <c r="L147" s="237"/>
      <c r="M147" s="238"/>
      <c r="N147" s="239"/>
      <c r="O147" s="239"/>
      <c r="P147" s="239"/>
      <c r="Q147" s="239"/>
      <c r="R147" s="239"/>
      <c r="S147" s="239"/>
      <c r="T147" s="240"/>
      <c r="U147" s="13"/>
      <c r="V147" s="13"/>
      <c r="W147" s="13"/>
      <c r="X147" s="13"/>
      <c r="Y147" s="13"/>
      <c r="Z147" s="13"/>
      <c r="AA147" s="13"/>
      <c r="AB147" s="13"/>
      <c r="AC147" s="13"/>
      <c r="AD147" s="13"/>
      <c r="AE147" s="13"/>
      <c r="AT147" s="241" t="s">
        <v>154</v>
      </c>
      <c r="AU147" s="241" t="s">
        <v>97</v>
      </c>
      <c r="AV147" s="13" t="s">
        <v>80</v>
      </c>
      <c r="AW147" s="13" t="s">
        <v>30</v>
      </c>
      <c r="AX147" s="13" t="s">
        <v>73</v>
      </c>
      <c r="AY147" s="241" t="s">
        <v>145</v>
      </c>
    </row>
    <row r="148" s="14" customFormat="1">
      <c r="A148" s="14"/>
      <c r="B148" s="242"/>
      <c r="C148" s="243"/>
      <c r="D148" s="233" t="s">
        <v>154</v>
      </c>
      <c r="E148" s="244" t="s">
        <v>1</v>
      </c>
      <c r="F148" s="245" t="s">
        <v>1137</v>
      </c>
      <c r="G148" s="243"/>
      <c r="H148" s="246">
        <v>67.009</v>
      </c>
      <c r="I148" s="247"/>
      <c r="J148" s="243"/>
      <c r="K148" s="243"/>
      <c r="L148" s="248"/>
      <c r="M148" s="249"/>
      <c r="N148" s="250"/>
      <c r="O148" s="250"/>
      <c r="P148" s="250"/>
      <c r="Q148" s="250"/>
      <c r="R148" s="250"/>
      <c r="S148" s="250"/>
      <c r="T148" s="251"/>
      <c r="U148" s="14"/>
      <c r="V148" s="14"/>
      <c r="W148" s="14"/>
      <c r="X148" s="14"/>
      <c r="Y148" s="14"/>
      <c r="Z148" s="14"/>
      <c r="AA148" s="14"/>
      <c r="AB148" s="14"/>
      <c r="AC148" s="14"/>
      <c r="AD148" s="14"/>
      <c r="AE148" s="14"/>
      <c r="AT148" s="252" t="s">
        <v>154</v>
      </c>
      <c r="AU148" s="252" t="s">
        <v>97</v>
      </c>
      <c r="AV148" s="14" t="s">
        <v>97</v>
      </c>
      <c r="AW148" s="14" t="s">
        <v>30</v>
      </c>
      <c r="AX148" s="14" t="s">
        <v>73</v>
      </c>
      <c r="AY148" s="252" t="s">
        <v>145</v>
      </c>
    </row>
    <row r="149" s="15" customFormat="1">
      <c r="A149" s="15"/>
      <c r="B149" s="253"/>
      <c r="C149" s="254"/>
      <c r="D149" s="233" t="s">
        <v>154</v>
      </c>
      <c r="E149" s="255" t="s">
        <v>1</v>
      </c>
      <c r="F149" s="256" t="s">
        <v>157</v>
      </c>
      <c r="G149" s="254"/>
      <c r="H149" s="257">
        <v>67.009</v>
      </c>
      <c r="I149" s="258"/>
      <c r="J149" s="254"/>
      <c r="K149" s="254"/>
      <c r="L149" s="259"/>
      <c r="M149" s="260"/>
      <c r="N149" s="261"/>
      <c r="O149" s="261"/>
      <c r="P149" s="261"/>
      <c r="Q149" s="261"/>
      <c r="R149" s="261"/>
      <c r="S149" s="261"/>
      <c r="T149" s="262"/>
      <c r="U149" s="15"/>
      <c r="V149" s="15"/>
      <c r="W149" s="15"/>
      <c r="X149" s="15"/>
      <c r="Y149" s="15"/>
      <c r="Z149" s="15"/>
      <c r="AA149" s="15"/>
      <c r="AB149" s="15"/>
      <c r="AC149" s="15"/>
      <c r="AD149" s="15"/>
      <c r="AE149" s="15"/>
      <c r="AT149" s="263" t="s">
        <v>154</v>
      </c>
      <c r="AU149" s="263" t="s">
        <v>97</v>
      </c>
      <c r="AV149" s="15" t="s">
        <v>153</v>
      </c>
      <c r="AW149" s="15" t="s">
        <v>30</v>
      </c>
      <c r="AX149" s="15" t="s">
        <v>80</v>
      </c>
      <c r="AY149" s="263" t="s">
        <v>145</v>
      </c>
    </row>
    <row r="150" s="2" customFormat="1" ht="78" customHeight="1">
      <c r="A150" s="38"/>
      <c r="B150" s="39"/>
      <c r="C150" s="218" t="s">
        <v>187</v>
      </c>
      <c r="D150" s="218" t="s">
        <v>148</v>
      </c>
      <c r="E150" s="219" t="s">
        <v>1138</v>
      </c>
      <c r="F150" s="220" t="s">
        <v>1139</v>
      </c>
      <c r="G150" s="221" t="s">
        <v>233</v>
      </c>
      <c r="H150" s="222">
        <v>0.155</v>
      </c>
      <c r="I150" s="223"/>
      <c r="J150" s="224">
        <f>ROUND(I150*H150,2)</f>
        <v>0</v>
      </c>
      <c r="K150" s="220" t="s">
        <v>152</v>
      </c>
      <c r="L150" s="44"/>
      <c r="M150" s="225" t="s">
        <v>1</v>
      </c>
      <c r="N150" s="226" t="s">
        <v>38</v>
      </c>
      <c r="O150" s="91"/>
      <c r="P150" s="227">
        <f>O150*H150</f>
        <v>0</v>
      </c>
      <c r="Q150" s="227">
        <v>0</v>
      </c>
      <c r="R150" s="227">
        <f>Q150*H150</f>
        <v>0</v>
      </c>
      <c r="S150" s="227">
        <v>0</v>
      </c>
      <c r="T150" s="228">
        <f>S150*H150</f>
        <v>0</v>
      </c>
      <c r="U150" s="38"/>
      <c r="V150" s="38"/>
      <c r="W150" s="38"/>
      <c r="X150" s="38"/>
      <c r="Y150" s="38"/>
      <c r="Z150" s="38"/>
      <c r="AA150" s="38"/>
      <c r="AB150" s="38"/>
      <c r="AC150" s="38"/>
      <c r="AD150" s="38"/>
      <c r="AE150" s="38"/>
      <c r="AR150" s="229" t="s">
        <v>153</v>
      </c>
      <c r="AT150" s="229" t="s">
        <v>148</v>
      </c>
      <c r="AU150" s="229" t="s">
        <v>97</v>
      </c>
      <c r="AY150" s="17" t="s">
        <v>145</v>
      </c>
      <c r="BE150" s="230">
        <f>IF(N150="základní",J150,0)</f>
        <v>0</v>
      </c>
      <c r="BF150" s="230">
        <f>IF(N150="snížená",J150,0)</f>
        <v>0</v>
      </c>
      <c r="BG150" s="230">
        <f>IF(N150="zákl. přenesená",J150,0)</f>
        <v>0</v>
      </c>
      <c r="BH150" s="230">
        <f>IF(N150="sníž. přenesená",J150,0)</f>
        <v>0</v>
      </c>
      <c r="BI150" s="230">
        <f>IF(N150="nulová",J150,0)</f>
        <v>0</v>
      </c>
      <c r="BJ150" s="17" t="s">
        <v>80</v>
      </c>
      <c r="BK150" s="230">
        <f>ROUND(I150*H150,2)</f>
        <v>0</v>
      </c>
      <c r="BL150" s="17" t="s">
        <v>153</v>
      </c>
      <c r="BM150" s="229" t="s">
        <v>190</v>
      </c>
    </row>
    <row r="151" s="13" customFormat="1">
      <c r="A151" s="13"/>
      <c r="B151" s="231"/>
      <c r="C151" s="232"/>
      <c r="D151" s="233" t="s">
        <v>154</v>
      </c>
      <c r="E151" s="234" t="s">
        <v>1</v>
      </c>
      <c r="F151" s="235" t="s">
        <v>1140</v>
      </c>
      <c r="G151" s="232"/>
      <c r="H151" s="234" t="s">
        <v>1</v>
      </c>
      <c r="I151" s="236"/>
      <c r="J151" s="232"/>
      <c r="K151" s="232"/>
      <c r="L151" s="237"/>
      <c r="M151" s="238"/>
      <c r="N151" s="239"/>
      <c r="O151" s="239"/>
      <c r="P151" s="239"/>
      <c r="Q151" s="239"/>
      <c r="R151" s="239"/>
      <c r="S151" s="239"/>
      <c r="T151" s="240"/>
      <c r="U151" s="13"/>
      <c r="V151" s="13"/>
      <c r="W151" s="13"/>
      <c r="X151" s="13"/>
      <c r="Y151" s="13"/>
      <c r="Z151" s="13"/>
      <c r="AA151" s="13"/>
      <c r="AB151" s="13"/>
      <c r="AC151" s="13"/>
      <c r="AD151" s="13"/>
      <c r="AE151" s="13"/>
      <c r="AT151" s="241" t="s">
        <v>154</v>
      </c>
      <c r="AU151" s="241" t="s">
        <v>97</v>
      </c>
      <c r="AV151" s="13" t="s">
        <v>80</v>
      </c>
      <c r="AW151" s="13" t="s">
        <v>30</v>
      </c>
      <c r="AX151" s="13" t="s">
        <v>73</v>
      </c>
      <c r="AY151" s="241" t="s">
        <v>145</v>
      </c>
    </row>
    <row r="152" s="13" customFormat="1">
      <c r="A152" s="13"/>
      <c r="B152" s="231"/>
      <c r="C152" s="232"/>
      <c r="D152" s="233" t="s">
        <v>154</v>
      </c>
      <c r="E152" s="234" t="s">
        <v>1</v>
      </c>
      <c r="F152" s="235" t="s">
        <v>1133</v>
      </c>
      <c r="G152" s="232"/>
      <c r="H152" s="234" t="s">
        <v>1</v>
      </c>
      <c r="I152" s="236"/>
      <c r="J152" s="232"/>
      <c r="K152" s="232"/>
      <c r="L152" s="237"/>
      <c r="M152" s="238"/>
      <c r="N152" s="239"/>
      <c r="O152" s="239"/>
      <c r="P152" s="239"/>
      <c r="Q152" s="239"/>
      <c r="R152" s="239"/>
      <c r="S152" s="239"/>
      <c r="T152" s="240"/>
      <c r="U152" s="13"/>
      <c r="V152" s="13"/>
      <c r="W152" s="13"/>
      <c r="X152" s="13"/>
      <c r="Y152" s="13"/>
      <c r="Z152" s="13"/>
      <c r="AA152" s="13"/>
      <c r="AB152" s="13"/>
      <c r="AC152" s="13"/>
      <c r="AD152" s="13"/>
      <c r="AE152" s="13"/>
      <c r="AT152" s="241" t="s">
        <v>154</v>
      </c>
      <c r="AU152" s="241" t="s">
        <v>97</v>
      </c>
      <c r="AV152" s="13" t="s">
        <v>80</v>
      </c>
      <c r="AW152" s="13" t="s">
        <v>30</v>
      </c>
      <c r="AX152" s="13" t="s">
        <v>73</v>
      </c>
      <c r="AY152" s="241" t="s">
        <v>145</v>
      </c>
    </row>
    <row r="153" s="14" customFormat="1">
      <c r="A153" s="14"/>
      <c r="B153" s="242"/>
      <c r="C153" s="243"/>
      <c r="D153" s="233" t="s">
        <v>154</v>
      </c>
      <c r="E153" s="244" t="s">
        <v>1</v>
      </c>
      <c r="F153" s="245" t="s">
        <v>1141</v>
      </c>
      <c r="G153" s="243"/>
      <c r="H153" s="246">
        <v>0.155</v>
      </c>
      <c r="I153" s="247"/>
      <c r="J153" s="243"/>
      <c r="K153" s="243"/>
      <c r="L153" s="248"/>
      <c r="M153" s="249"/>
      <c r="N153" s="250"/>
      <c r="O153" s="250"/>
      <c r="P153" s="250"/>
      <c r="Q153" s="250"/>
      <c r="R153" s="250"/>
      <c r="S153" s="250"/>
      <c r="T153" s="251"/>
      <c r="U153" s="14"/>
      <c r="V153" s="14"/>
      <c r="W153" s="14"/>
      <c r="X153" s="14"/>
      <c r="Y153" s="14"/>
      <c r="Z153" s="14"/>
      <c r="AA153" s="14"/>
      <c r="AB153" s="14"/>
      <c r="AC153" s="14"/>
      <c r="AD153" s="14"/>
      <c r="AE153" s="14"/>
      <c r="AT153" s="252" t="s">
        <v>154</v>
      </c>
      <c r="AU153" s="252" t="s">
        <v>97</v>
      </c>
      <c r="AV153" s="14" t="s">
        <v>97</v>
      </c>
      <c r="AW153" s="14" t="s">
        <v>30</v>
      </c>
      <c r="AX153" s="14" t="s">
        <v>73</v>
      </c>
      <c r="AY153" s="252" t="s">
        <v>145</v>
      </c>
    </row>
    <row r="154" s="15" customFormat="1">
      <c r="A154" s="15"/>
      <c r="B154" s="253"/>
      <c r="C154" s="254"/>
      <c r="D154" s="233" t="s">
        <v>154</v>
      </c>
      <c r="E154" s="255" t="s">
        <v>1</v>
      </c>
      <c r="F154" s="256" t="s">
        <v>157</v>
      </c>
      <c r="G154" s="254"/>
      <c r="H154" s="257">
        <v>0.155</v>
      </c>
      <c r="I154" s="258"/>
      <c r="J154" s="254"/>
      <c r="K154" s="254"/>
      <c r="L154" s="259"/>
      <c r="M154" s="260"/>
      <c r="N154" s="261"/>
      <c r="O154" s="261"/>
      <c r="P154" s="261"/>
      <c r="Q154" s="261"/>
      <c r="R154" s="261"/>
      <c r="S154" s="261"/>
      <c r="T154" s="262"/>
      <c r="U154" s="15"/>
      <c r="V154" s="15"/>
      <c r="W154" s="15"/>
      <c r="X154" s="15"/>
      <c r="Y154" s="15"/>
      <c r="Z154" s="15"/>
      <c r="AA154" s="15"/>
      <c r="AB154" s="15"/>
      <c r="AC154" s="15"/>
      <c r="AD154" s="15"/>
      <c r="AE154" s="15"/>
      <c r="AT154" s="263" t="s">
        <v>154</v>
      </c>
      <c r="AU154" s="263" t="s">
        <v>97</v>
      </c>
      <c r="AV154" s="15" t="s">
        <v>153</v>
      </c>
      <c r="AW154" s="15" t="s">
        <v>30</v>
      </c>
      <c r="AX154" s="15" t="s">
        <v>80</v>
      </c>
      <c r="AY154" s="263" t="s">
        <v>145</v>
      </c>
    </row>
    <row r="155" s="2" customFormat="1" ht="37.8" customHeight="1">
      <c r="A155" s="38"/>
      <c r="B155" s="39"/>
      <c r="C155" s="218" t="s">
        <v>169</v>
      </c>
      <c r="D155" s="218" t="s">
        <v>148</v>
      </c>
      <c r="E155" s="219" t="s">
        <v>1142</v>
      </c>
      <c r="F155" s="220" t="s">
        <v>1143</v>
      </c>
      <c r="G155" s="221" t="s">
        <v>165</v>
      </c>
      <c r="H155" s="222">
        <v>23</v>
      </c>
      <c r="I155" s="223"/>
      <c r="J155" s="224">
        <f>ROUND(I155*H155,2)</f>
        <v>0</v>
      </c>
      <c r="K155" s="220" t="s">
        <v>152</v>
      </c>
      <c r="L155" s="44"/>
      <c r="M155" s="225" t="s">
        <v>1</v>
      </c>
      <c r="N155" s="226" t="s">
        <v>38</v>
      </c>
      <c r="O155" s="91"/>
      <c r="P155" s="227">
        <f>O155*H155</f>
        <v>0</v>
      </c>
      <c r="Q155" s="227">
        <v>0</v>
      </c>
      <c r="R155" s="227">
        <f>Q155*H155</f>
        <v>0</v>
      </c>
      <c r="S155" s="227">
        <v>0</v>
      </c>
      <c r="T155" s="228">
        <f>S155*H155</f>
        <v>0</v>
      </c>
      <c r="U155" s="38"/>
      <c r="V155" s="38"/>
      <c r="W155" s="38"/>
      <c r="X155" s="38"/>
      <c r="Y155" s="38"/>
      <c r="Z155" s="38"/>
      <c r="AA155" s="38"/>
      <c r="AB155" s="38"/>
      <c r="AC155" s="38"/>
      <c r="AD155" s="38"/>
      <c r="AE155" s="38"/>
      <c r="AR155" s="229" t="s">
        <v>153</v>
      </c>
      <c r="AT155" s="229" t="s">
        <v>148</v>
      </c>
      <c r="AU155" s="229" t="s">
        <v>97</v>
      </c>
      <c r="AY155" s="17" t="s">
        <v>145</v>
      </c>
      <c r="BE155" s="230">
        <f>IF(N155="základní",J155,0)</f>
        <v>0</v>
      </c>
      <c r="BF155" s="230">
        <f>IF(N155="snížená",J155,0)</f>
        <v>0</v>
      </c>
      <c r="BG155" s="230">
        <f>IF(N155="zákl. přenesená",J155,0)</f>
        <v>0</v>
      </c>
      <c r="BH155" s="230">
        <f>IF(N155="sníž. přenesená",J155,0)</f>
        <v>0</v>
      </c>
      <c r="BI155" s="230">
        <f>IF(N155="nulová",J155,0)</f>
        <v>0</v>
      </c>
      <c r="BJ155" s="17" t="s">
        <v>80</v>
      </c>
      <c r="BK155" s="230">
        <f>ROUND(I155*H155,2)</f>
        <v>0</v>
      </c>
      <c r="BL155" s="17" t="s">
        <v>153</v>
      </c>
      <c r="BM155" s="229" t="s">
        <v>193</v>
      </c>
    </row>
    <row r="156" s="14" customFormat="1">
      <c r="A156" s="14"/>
      <c r="B156" s="242"/>
      <c r="C156" s="243"/>
      <c r="D156" s="233" t="s">
        <v>154</v>
      </c>
      <c r="E156" s="244" t="s">
        <v>1</v>
      </c>
      <c r="F156" s="245" t="s">
        <v>1144</v>
      </c>
      <c r="G156" s="243"/>
      <c r="H156" s="246">
        <v>23</v>
      </c>
      <c r="I156" s="247"/>
      <c r="J156" s="243"/>
      <c r="K156" s="243"/>
      <c r="L156" s="248"/>
      <c r="M156" s="249"/>
      <c r="N156" s="250"/>
      <c r="O156" s="250"/>
      <c r="P156" s="250"/>
      <c r="Q156" s="250"/>
      <c r="R156" s="250"/>
      <c r="S156" s="250"/>
      <c r="T156" s="251"/>
      <c r="U156" s="14"/>
      <c r="V156" s="14"/>
      <c r="W156" s="14"/>
      <c r="X156" s="14"/>
      <c r="Y156" s="14"/>
      <c r="Z156" s="14"/>
      <c r="AA156" s="14"/>
      <c r="AB156" s="14"/>
      <c r="AC156" s="14"/>
      <c r="AD156" s="14"/>
      <c r="AE156" s="14"/>
      <c r="AT156" s="252" t="s">
        <v>154</v>
      </c>
      <c r="AU156" s="252" t="s">
        <v>97</v>
      </c>
      <c r="AV156" s="14" t="s">
        <v>97</v>
      </c>
      <c r="AW156" s="14" t="s">
        <v>30</v>
      </c>
      <c r="AX156" s="14" t="s">
        <v>73</v>
      </c>
      <c r="AY156" s="252" t="s">
        <v>145</v>
      </c>
    </row>
    <row r="157" s="15" customFormat="1">
      <c r="A157" s="15"/>
      <c r="B157" s="253"/>
      <c r="C157" s="254"/>
      <c r="D157" s="233" t="s">
        <v>154</v>
      </c>
      <c r="E157" s="255" t="s">
        <v>1</v>
      </c>
      <c r="F157" s="256" t="s">
        <v>157</v>
      </c>
      <c r="G157" s="254"/>
      <c r="H157" s="257">
        <v>23</v>
      </c>
      <c r="I157" s="258"/>
      <c r="J157" s="254"/>
      <c r="K157" s="254"/>
      <c r="L157" s="259"/>
      <c r="M157" s="260"/>
      <c r="N157" s="261"/>
      <c r="O157" s="261"/>
      <c r="P157" s="261"/>
      <c r="Q157" s="261"/>
      <c r="R157" s="261"/>
      <c r="S157" s="261"/>
      <c r="T157" s="262"/>
      <c r="U157" s="15"/>
      <c r="V157" s="15"/>
      <c r="W157" s="15"/>
      <c r="X157" s="15"/>
      <c r="Y157" s="15"/>
      <c r="Z157" s="15"/>
      <c r="AA157" s="15"/>
      <c r="AB157" s="15"/>
      <c r="AC157" s="15"/>
      <c r="AD157" s="15"/>
      <c r="AE157" s="15"/>
      <c r="AT157" s="263" t="s">
        <v>154</v>
      </c>
      <c r="AU157" s="263" t="s">
        <v>97</v>
      </c>
      <c r="AV157" s="15" t="s">
        <v>153</v>
      </c>
      <c r="AW157" s="15" t="s">
        <v>30</v>
      </c>
      <c r="AX157" s="15" t="s">
        <v>80</v>
      </c>
      <c r="AY157" s="263" t="s">
        <v>145</v>
      </c>
    </row>
    <row r="158" s="2" customFormat="1" ht="37.8" customHeight="1">
      <c r="A158" s="38"/>
      <c r="B158" s="39"/>
      <c r="C158" s="218" t="s">
        <v>196</v>
      </c>
      <c r="D158" s="218" t="s">
        <v>148</v>
      </c>
      <c r="E158" s="219" t="s">
        <v>1145</v>
      </c>
      <c r="F158" s="220" t="s">
        <v>1146</v>
      </c>
      <c r="G158" s="221" t="s">
        <v>233</v>
      </c>
      <c r="H158" s="222">
        <v>0.041000000000000002</v>
      </c>
      <c r="I158" s="223"/>
      <c r="J158" s="224">
        <f>ROUND(I158*H158,2)</f>
        <v>0</v>
      </c>
      <c r="K158" s="220" t="s">
        <v>152</v>
      </c>
      <c r="L158" s="44"/>
      <c r="M158" s="225" t="s">
        <v>1</v>
      </c>
      <c r="N158" s="226" t="s">
        <v>38</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153</v>
      </c>
      <c r="AT158" s="229" t="s">
        <v>148</v>
      </c>
      <c r="AU158" s="229" t="s">
        <v>97</v>
      </c>
      <c r="AY158" s="17" t="s">
        <v>145</v>
      </c>
      <c r="BE158" s="230">
        <f>IF(N158="základní",J158,0)</f>
        <v>0</v>
      </c>
      <c r="BF158" s="230">
        <f>IF(N158="snížená",J158,0)</f>
        <v>0</v>
      </c>
      <c r="BG158" s="230">
        <f>IF(N158="zákl. přenesená",J158,0)</f>
        <v>0</v>
      </c>
      <c r="BH158" s="230">
        <f>IF(N158="sníž. přenesená",J158,0)</f>
        <v>0</v>
      </c>
      <c r="BI158" s="230">
        <f>IF(N158="nulová",J158,0)</f>
        <v>0</v>
      </c>
      <c r="BJ158" s="17" t="s">
        <v>80</v>
      </c>
      <c r="BK158" s="230">
        <f>ROUND(I158*H158,2)</f>
        <v>0</v>
      </c>
      <c r="BL158" s="17" t="s">
        <v>153</v>
      </c>
      <c r="BM158" s="229" t="s">
        <v>199</v>
      </c>
    </row>
    <row r="159" s="14" customFormat="1">
      <c r="A159" s="14"/>
      <c r="B159" s="242"/>
      <c r="C159" s="243"/>
      <c r="D159" s="233" t="s">
        <v>154</v>
      </c>
      <c r="E159" s="244" t="s">
        <v>1</v>
      </c>
      <c r="F159" s="245" t="s">
        <v>1147</v>
      </c>
      <c r="G159" s="243"/>
      <c r="H159" s="246">
        <v>0.041000000000000002</v>
      </c>
      <c r="I159" s="247"/>
      <c r="J159" s="243"/>
      <c r="K159" s="243"/>
      <c r="L159" s="248"/>
      <c r="M159" s="249"/>
      <c r="N159" s="250"/>
      <c r="O159" s="250"/>
      <c r="P159" s="250"/>
      <c r="Q159" s="250"/>
      <c r="R159" s="250"/>
      <c r="S159" s="250"/>
      <c r="T159" s="251"/>
      <c r="U159" s="14"/>
      <c r="V159" s="14"/>
      <c r="W159" s="14"/>
      <c r="X159" s="14"/>
      <c r="Y159" s="14"/>
      <c r="Z159" s="14"/>
      <c r="AA159" s="14"/>
      <c r="AB159" s="14"/>
      <c r="AC159" s="14"/>
      <c r="AD159" s="14"/>
      <c r="AE159" s="14"/>
      <c r="AT159" s="252" t="s">
        <v>154</v>
      </c>
      <c r="AU159" s="252" t="s">
        <v>97</v>
      </c>
      <c r="AV159" s="14" t="s">
        <v>97</v>
      </c>
      <c r="AW159" s="14" t="s">
        <v>30</v>
      </c>
      <c r="AX159" s="14" t="s">
        <v>73</v>
      </c>
      <c r="AY159" s="252" t="s">
        <v>145</v>
      </c>
    </row>
    <row r="160" s="15" customFormat="1">
      <c r="A160" s="15"/>
      <c r="B160" s="253"/>
      <c r="C160" s="254"/>
      <c r="D160" s="233" t="s">
        <v>154</v>
      </c>
      <c r="E160" s="255" t="s">
        <v>1</v>
      </c>
      <c r="F160" s="256" t="s">
        <v>157</v>
      </c>
      <c r="G160" s="254"/>
      <c r="H160" s="257">
        <v>0.041000000000000002</v>
      </c>
      <c r="I160" s="258"/>
      <c r="J160" s="254"/>
      <c r="K160" s="254"/>
      <c r="L160" s="259"/>
      <c r="M160" s="260"/>
      <c r="N160" s="261"/>
      <c r="O160" s="261"/>
      <c r="P160" s="261"/>
      <c r="Q160" s="261"/>
      <c r="R160" s="261"/>
      <c r="S160" s="261"/>
      <c r="T160" s="262"/>
      <c r="U160" s="15"/>
      <c r="V160" s="15"/>
      <c r="W160" s="15"/>
      <c r="X160" s="15"/>
      <c r="Y160" s="15"/>
      <c r="Z160" s="15"/>
      <c r="AA160" s="15"/>
      <c r="AB160" s="15"/>
      <c r="AC160" s="15"/>
      <c r="AD160" s="15"/>
      <c r="AE160" s="15"/>
      <c r="AT160" s="263" t="s">
        <v>154</v>
      </c>
      <c r="AU160" s="263" t="s">
        <v>97</v>
      </c>
      <c r="AV160" s="15" t="s">
        <v>153</v>
      </c>
      <c r="AW160" s="15" t="s">
        <v>30</v>
      </c>
      <c r="AX160" s="15" t="s">
        <v>80</v>
      </c>
      <c r="AY160" s="263" t="s">
        <v>145</v>
      </c>
    </row>
    <row r="161" s="2" customFormat="1" ht="24.15" customHeight="1">
      <c r="A161" s="38"/>
      <c r="B161" s="39"/>
      <c r="C161" s="264" t="s">
        <v>183</v>
      </c>
      <c r="D161" s="264" t="s">
        <v>184</v>
      </c>
      <c r="E161" s="265" t="s">
        <v>1148</v>
      </c>
      <c r="F161" s="266" t="s">
        <v>1149</v>
      </c>
      <c r="G161" s="267" t="s">
        <v>233</v>
      </c>
      <c r="H161" s="268">
        <v>0.041000000000000002</v>
      </c>
      <c r="I161" s="269"/>
      <c r="J161" s="270">
        <f>ROUND(I161*H161,2)</f>
        <v>0</v>
      </c>
      <c r="K161" s="266" t="s">
        <v>152</v>
      </c>
      <c r="L161" s="271"/>
      <c r="M161" s="272" t="s">
        <v>1</v>
      </c>
      <c r="N161" s="273" t="s">
        <v>38</v>
      </c>
      <c r="O161" s="91"/>
      <c r="P161" s="227">
        <f>O161*H161</f>
        <v>0</v>
      </c>
      <c r="Q161" s="227">
        <v>0</v>
      </c>
      <c r="R161" s="227">
        <f>Q161*H161</f>
        <v>0</v>
      </c>
      <c r="S161" s="227">
        <v>0</v>
      </c>
      <c r="T161" s="228">
        <f>S161*H161</f>
        <v>0</v>
      </c>
      <c r="U161" s="38"/>
      <c r="V161" s="38"/>
      <c r="W161" s="38"/>
      <c r="X161" s="38"/>
      <c r="Y161" s="38"/>
      <c r="Z161" s="38"/>
      <c r="AA161" s="38"/>
      <c r="AB161" s="38"/>
      <c r="AC161" s="38"/>
      <c r="AD161" s="38"/>
      <c r="AE161" s="38"/>
      <c r="AR161" s="229" t="s">
        <v>169</v>
      </c>
      <c r="AT161" s="229" t="s">
        <v>184</v>
      </c>
      <c r="AU161" s="229" t="s">
        <v>97</v>
      </c>
      <c r="AY161" s="17" t="s">
        <v>145</v>
      </c>
      <c r="BE161" s="230">
        <f>IF(N161="základní",J161,0)</f>
        <v>0</v>
      </c>
      <c r="BF161" s="230">
        <f>IF(N161="snížená",J161,0)</f>
        <v>0</v>
      </c>
      <c r="BG161" s="230">
        <f>IF(N161="zákl. přenesená",J161,0)</f>
        <v>0</v>
      </c>
      <c r="BH161" s="230">
        <f>IF(N161="sníž. přenesená",J161,0)</f>
        <v>0</v>
      </c>
      <c r="BI161" s="230">
        <f>IF(N161="nulová",J161,0)</f>
        <v>0</v>
      </c>
      <c r="BJ161" s="17" t="s">
        <v>80</v>
      </c>
      <c r="BK161" s="230">
        <f>ROUND(I161*H161,2)</f>
        <v>0</v>
      </c>
      <c r="BL161" s="17" t="s">
        <v>153</v>
      </c>
      <c r="BM161" s="229" t="s">
        <v>204</v>
      </c>
    </row>
    <row r="162" s="2" customFormat="1" ht="33" customHeight="1">
      <c r="A162" s="38"/>
      <c r="B162" s="39"/>
      <c r="C162" s="218" t="s">
        <v>205</v>
      </c>
      <c r="D162" s="218" t="s">
        <v>148</v>
      </c>
      <c r="E162" s="219" t="s">
        <v>1150</v>
      </c>
      <c r="F162" s="220" t="s">
        <v>1151</v>
      </c>
      <c r="G162" s="221" t="s">
        <v>233</v>
      </c>
      <c r="H162" s="222">
        <v>3.0539999999999998</v>
      </c>
      <c r="I162" s="223"/>
      <c r="J162" s="224">
        <f>ROUND(I162*H162,2)</f>
        <v>0</v>
      </c>
      <c r="K162" s="220" t="s">
        <v>152</v>
      </c>
      <c r="L162" s="44"/>
      <c r="M162" s="225" t="s">
        <v>1</v>
      </c>
      <c r="N162" s="226" t="s">
        <v>38</v>
      </c>
      <c r="O162" s="91"/>
      <c r="P162" s="227">
        <f>O162*H162</f>
        <v>0</v>
      </c>
      <c r="Q162" s="227">
        <v>0</v>
      </c>
      <c r="R162" s="227">
        <f>Q162*H162</f>
        <v>0</v>
      </c>
      <c r="S162" s="227">
        <v>0</v>
      </c>
      <c r="T162" s="228">
        <f>S162*H162</f>
        <v>0</v>
      </c>
      <c r="U162" s="38"/>
      <c r="V162" s="38"/>
      <c r="W162" s="38"/>
      <c r="X162" s="38"/>
      <c r="Y162" s="38"/>
      <c r="Z162" s="38"/>
      <c r="AA162" s="38"/>
      <c r="AB162" s="38"/>
      <c r="AC162" s="38"/>
      <c r="AD162" s="38"/>
      <c r="AE162" s="38"/>
      <c r="AR162" s="229" t="s">
        <v>153</v>
      </c>
      <c r="AT162" s="229" t="s">
        <v>148</v>
      </c>
      <c r="AU162" s="229" t="s">
        <v>97</v>
      </c>
      <c r="AY162" s="17" t="s">
        <v>145</v>
      </c>
      <c r="BE162" s="230">
        <f>IF(N162="základní",J162,0)</f>
        <v>0</v>
      </c>
      <c r="BF162" s="230">
        <f>IF(N162="snížená",J162,0)</f>
        <v>0</v>
      </c>
      <c r="BG162" s="230">
        <f>IF(N162="zákl. přenesená",J162,0)</f>
        <v>0</v>
      </c>
      <c r="BH162" s="230">
        <f>IF(N162="sníž. přenesená",J162,0)</f>
        <v>0</v>
      </c>
      <c r="BI162" s="230">
        <f>IF(N162="nulová",J162,0)</f>
        <v>0</v>
      </c>
      <c r="BJ162" s="17" t="s">
        <v>80</v>
      </c>
      <c r="BK162" s="230">
        <f>ROUND(I162*H162,2)</f>
        <v>0</v>
      </c>
      <c r="BL162" s="17" t="s">
        <v>153</v>
      </c>
      <c r="BM162" s="229" t="s">
        <v>208</v>
      </c>
    </row>
    <row r="163" s="2" customFormat="1" ht="21.75" customHeight="1">
      <c r="A163" s="38"/>
      <c r="B163" s="39"/>
      <c r="C163" s="264" t="s">
        <v>8</v>
      </c>
      <c r="D163" s="264" t="s">
        <v>184</v>
      </c>
      <c r="E163" s="265" t="s">
        <v>1152</v>
      </c>
      <c r="F163" s="266" t="s">
        <v>1153</v>
      </c>
      <c r="G163" s="267" t="s">
        <v>233</v>
      </c>
      <c r="H163" s="268">
        <v>3.0539999999999998</v>
      </c>
      <c r="I163" s="269"/>
      <c r="J163" s="270">
        <f>ROUND(I163*H163,2)</f>
        <v>0</v>
      </c>
      <c r="K163" s="266" t="s">
        <v>152</v>
      </c>
      <c r="L163" s="271"/>
      <c r="M163" s="272" t="s">
        <v>1</v>
      </c>
      <c r="N163" s="273" t="s">
        <v>38</v>
      </c>
      <c r="O163" s="91"/>
      <c r="P163" s="227">
        <f>O163*H163</f>
        <v>0</v>
      </c>
      <c r="Q163" s="227">
        <v>0</v>
      </c>
      <c r="R163" s="227">
        <f>Q163*H163</f>
        <v>0</v>
      </c>
      <c r="S163" s="227">
        <v>0</v>
      </c>
      <c r="T163" s="228">
        <f>S163*H163</f>
        <v>0</v>
      </c>
      <c r="U163" s="38"/>
      <c r="V163" s="38"/>
      <c r="W163" s="38"/>
      <c r="X163" s="38"/>
      <c r="Y163" s="38"/>
      <c r="Z163" s="38"/>
      <c r="AA163" s="38"/>
      <c r="AB163" s="38"/>
      <c r="AC163" s="38"/>
      <c r="AD163" s="38"/>
      <c r="AE163" s="38"/>
      <c r="AR163" s="229" t="s">
        <v>169</v>
      </c>
      <c r="AT163" s="229" t="s">
        <v>184</v>
      </c>
      <c r="AU163" s="229" t="s">
        <v>97</v>
      </c>
      <c r="AY163" s="17" t="s">
        <v>145</v>
      </c>
      <c r="BE163" s="230">
        <f>IF(N163="základní",J163,0)</f>
        <v>0</v>
      </c>
      <c r="BF163" s="230">
        <f>IF(N163="snížená",J163,0)</f>
        <v>0</v>
      </c>
      <c r="BG163" s="230">
        <f>IF(N163="zákl. přenesená",J163,0)</f>
        <v>0</v>
      </c>
      <c r="BH163" s="230">
        <f>IF(N163="sníž. přenesená",J163,0)</f>
        <v>0</v>
      </c>
      <c r="BI163" s="230">
        <f>IF(N163="nulová",J163,0)</f>
        <v>0</v>
      </c>
      <c r="BJ163" s="17" t="s">
        <v>80</v>
      </c>
      <c r="BK163" s="230">
        <f>ROUND(I163*H163,2)</f>
        <v>0</v>
      </c>
      <c r="BL163" s="17" t="s">
        <v>153</v>
      </c>
      <c r="BM163" s="229" t="s">
        <v>212</v>
      </c>
    </row>
    <row r="164" s="12" customFormat="1" ht="22.8" customHeight="1">
      <c r="A164" s="12"/>
      <c r="B164" s="202"/>
      <c r="C164" s="203"/>
      <c r="D164" s="204" t="s">
        <v>72</v>
      </c>
      <c r="E164" s="216" t="s">
        <v>158</v>
      </c>
      <c r="F164" s="216" t="s">
        <v>159</v>
      </c>
      <c r="G164" s="203"/>
      <c r="H164" s="203"/>
      <c r="I164" s="206"/>
      <c r="J164" s="217">
        <f>BK164</f>
        <v>0</v>
      </c>
      <c r="K164" s="203"/>
      <c r="L164" s="208"/>
      <c r="M164" s="209"/>
      <c r="N164" s="210"/>
      <c r="O164" s="210"/>
      <c r="P164" s="211">
        <f>SUM(P165:P178)</f>
        <v>0</v>
      </c>
      <c r="Q164" s="210"/>
      <c r="R164" s="211">
        <f>SUM(R165:R178)</f>
        <v>0</v>
      </c>
      <c r="S164" s="210"/>
      <c r="T164" s="212">
        <f>SUM(T165:T178)</f>
        <v>0</v>
      </c>
      <c r="U164" s="12"/>
      <c r="V164" s="12"/>
      <c r="W164" s="12"/>
      <c r="X164" s="12"/>
      <c r="Y164" s="12"/>
      <c r="Z164" s="12"/>
      <c r="AA164" s="12"/>
      <c r="AB164" s="12"/>
      <c r="AC164" s="12"/>
      <c r="AD164" s="12"/>
      <c r="AE164" s="12"/>
      <c r="AR164" s="213" t="s">
        <v>80</v>
      </c>
      <c r="AT164" s="214" t="s">
        <v>72</v>
      </c>
      <c r="AU164" s="214" t="s">
        <v>80</v>
      </c>
      <c r="AY164" s="213" t="s">
        <v>145</v>
      </c>
      <c r="BK164" s="215">
        <f>SUM(BK165:BK178)</f>
        <v>0</v>
      </c>
    </row>
    <row r="165" s="2" customFormat="1" ht="24.15" customHeight="1">
      <c r="A165" s="38"/>
      <c r="B165" s="39"/>
      <c r="C165" s="218" t="s">
        <v>215</v>
      </c>
      <c r="D165" s="218" t="s">
        <v>148</v>
      </c>
      <c r="E165" s="219" t="s">
        <v>1154</v>
      </c>
      <c r="F165" s="220" t="s">
        <v>1155</v>
      </c>
      <c r="G165" s="221" t="s">
        <v>151</v>
      </c>
      <c r="H165" s="222">
        <v>19.655999999999999</v>
      </c>
      <c r="I165" s="223"/>
      <c r="J165" s="224">
        <f>ROUND(I165*H165,2)</f>
        <v>0</v>
      </c>
      <c r="K165" s="220" t="s">
        <v>152</v>
      </c>
      <c r="L165" s="44"/>
      <c r="M165" s="225" t="s">
        <v>1</v>
      </c>
      <c r="N165" s="226" t="s">
        <v>38</v>
      </c>
      <c r="O165" s="91"/>
      <c r="P165" s="227">
        <f>O165*H165</f>
        <v>0</v>
      </c>
      <c r="Q165" s="227">
        <v>0</v>
      </c>
      <c r="R165" s="227">
        <f>Q165*H165</f>
        <v>0</v>
      </c>
      <c r="S165" s="227">
        <v>0</v>
      </c>
      <c r="T165" s="228">
        <f>S165*H165</f>
        <v>0</v>
      </c>
      <c r="U165" s="38"/>
      <c r="V165" s="38"/>
      <c r="W165" s="38"/>
      <c r="X165" s="38"/>
      <c r="Y165" s="38"/>
      <c r="Z165" s="38"/>
      <c r="AA165" s="38"/>
      <c r="AB165" s="38"/>
      <c r="AC165" s="38"/>
      <c r="AD165" s="38"/>
      <c r="AE165" s="38"/>
      <c r="AR165" s="229" t="s">
        <v>153</v>
      </c>
      <c r="AT165" s="229" t="s">
        <v>148</v>
      </c>
      <c r="AU165" s="229" t="s">
        <v>97</v>
      </c>
      <c r="AY165" s="17" t="s">
        <v>145</v>
      </c>
      <c r="BE165" s="230">
        <f>IF(N165="základní",J165,0)</f>
        <v>0</v>
      </c>
      <c r="BF165" s="230">
        <f>IF(N165="snížená",J165,0)</f>
        <v>0</v>
      </c>
      <c r="BG165" s="230">
        <f>IF(N165="zákl. přenesená",J165,0)</f>
        <v>0</v>
      </c>
      <c r="BH165" s="230">
        <f>IF(N165="sníž. přenesená",J165,0)</f>
        <v>0</v>
      </c>
      <c r="BI165" s="230">
        <f>IF(N165="nulová",J165,0)</f>
        <v>0</v>
      </c>
      <c r="BJ165" s="17" t="s">
        <v>80</v>
      </c>
      <c r="BK165" s="230">
        <f>ROUND(I165*H165,2)</f>
        <v>0</v>
      </c>
      <c r="BL165" s="17" t="s">
        <v>153</v>
      </c>
      <c r="BM165" s="229" t="s">
        <v>218</v>
      </c>
    </row>
    <row r="166" s="13" customFormat="1">
      <c r="A166" s="13"/>
      <c r="B166" s="231"/>
      <c r="C166" s="232"/>
      <c r="D166" s="233" t="s">
        <v>154</v>
      </c>
      <c r="E166" s="234" t="s">
        <v>1</v>
      </c>
      <c r="F166" s="235" t="s">
        <v>1156</v>
      </c>
      <c r="G166" s="232"/>
      <c r="H166" s="234" t="s">
        <v>1</v>
      </c>
      <c r="I166" s="236"/>
      <c r="J166" s="232"/>
      <c r="K166" s="232"/>
      <c r="L166" s="237"/>
      <c r="M166" s="238"/>
      <c r="N166" s="239"/>
      <c r="O166" s="239"/>
      <c r="P166" s="239"/>
      <c r="Q166" s="239"/>
      <c r="R166" s="239"/>
      <c r="S166" s="239"/>
      <c r="T166" s="240"/>
      <c r="U166" s="13"/>
      <c r="V166" s="13"/>
      <c r="W166" s="13"/>
      <c r="X166" s="13"/>
      <c r="Y166" s="13"/>
      <c r="Z166" s="13"/>
      <c r="AA166" s="13"/>
      <c r="AB166" s="13"/>
      <c r="AC166" s="13"/>
      <c r="AD166" s="13"/>
      <c r="AE166" s="13"/>
      <c r="AT166" s="241" t="s">
        <v>154</v>
      </c>
      <c r="AU166" s="241" t="s">
        <v>97</v>
      </c>
      <c r="AV166" s="13" t="s">
        <v>80</v>
      </c>
      <c r="AW166" s="13" t="s">
        <v>30</v>
      </c>
      <c r="AX166" s="13" t="s">
        <v>73</v>
      </c>
      <c r="AY166" s="241" t="s">
        <v>145</v>
      </c>
    </row>
    <row r="167" s="14" customFormat="1">
      <c r="A167" s="14"/>
      <c r="B167" s="242"/>
      <c r="C167" s="243"/>
      <c r="D167" s="233" t="s">
        <v>154</v>
      </c>
      <c r="E167" s="244" t="s">
        <v>1</v>
      </c>
      <c r="F167" s="245" t="s">
        <v>1157</v>
      </c>
      <c r="G167" s="243"/>
      <c r="H167" s="246">
        <v>19.655999999999999</v>
      </c>
      <c r="I167" s="247"/>
      <c r="J167" s="243"/>
      <c r="K167" s="243"/>
      <c r="L167" s="248"/>
      <c r="M167" s="249"/>
      <c r="N167" s="250"/>
      <c r="O167" s="250"/>
      <c r="P167" s="250"/>
      <c r="Q167" s="250"/>
      <c r="R167" s="250"/>
      <c r="S167" s="250"/>
      <c r="T167" s="251"/>
      <c r="U167" s="14"/>
      <c r="V167" s="14"/>
      <c r="W167" s="14"/>
      <c r="X167" s="14"/>
      <c r="Y167" s="14"/>
      <c r="Z167" s="14"/>
      <c r="AA167" s="14"/>
      <c r="AB167" s="14"/>
      <c r="AC167" s="14"/>
      <c r="AD167" s="14"/>
      <c r="AE167" s="14"/>
      <c r="AT167" s="252" t="s">
        <v>154</v>
      </c>
      <c r="AU167" s="252" t="s">
        <v>97</v>
      </c>
      <c r="AV167" s="14" t="s">
        <v>97</v>
      </c>
      <c r="AW167" s="14" t="s">
        <v>30</v>
      </c>
      <c r="AX167" s="14" t="s">
        <v>73</v>
      </c>
      <c r="AY167" s="252" t="s">
        <v>145</v>
      </c>
    </row>
    <row r="168" s="15" customFormat="1">
      <c r="A168" s="15"/>
      <c r="B168" s="253"/>
      <c r="C168" s="254"/>
      <c r="D168" s="233" t="s">
        <v>154</v>
      </c>
      <c r="E168" s="255" t="s">
        <v>1</v>
      </c>
      <c r="F168" s="256" t="s">
        <v>157</v>
      </c>
      <c r="G168" s="254"/>
      <c r="H168" s="257">
        <v>19.655999999999999</v>
      </c>
      <c r="I168" s="258"/>
      <c r="J168" s="254"/>
      <c r="K168" s="254"/>
      <c r="L168" s="259"/>
      <c r="M168" s="260"/>
      <c r="N168" s="261"/>
      <c r="O168" s="261"/>
      <c r="P168" s="261"/>
      <c r="Q168" s="261"/>
      <c r="R168" s="261"/>
      <c r="S168" s="261"/>
      <c r="T168" s="262"/>
      <c r="U168" s="15"/>
      <c r="V168" s="15"/>
      <c r="W168" s="15"/>
      <c r="X168" s="15"/>
      <c r="Y168" s="15"/>
      <c r="Z168" s="15"/>
      <c r="AA168" s="15"/>
      <c r="AB168" s="15"/>
      <c r="AC168" s="15"/>
      <c r="AD168" s="15"/>
      <c r="AE168" s="15"/>
      <c r="AT168" s="263" t="s">
        <v>154</v>
      </c>
      <c r="AU168" s="263" t="s">
        <v>97</v>
      </c>
      <c r="AV168" s="15" t="s">
        <v>153</v>
      </c>
      <c r="AW168" s="15" t="s">
        <v>30</v>
      </c>
      <c r="AX168" s="15" t="s">
        <v>80</v>
      </c>
      <c r="AY168" s="263" t="s">
        <v>145</v>
      </c>
    </row>
    <row r="169" s="2" customFormat="1" ht="37.8" customHeight="1">
      <c r="A169" s="38"/>
      <c r="B169" s="39"/>
      <c r="C169" s="218" t="s">
        <v>190</v>
      </c>
      <c r="D169" s="218" t="s">
        <v>148</v>
      </c>
      <c r="E169" s="219" t="s">
        <v>1158</v>
      </c>
      <c r="F169" s="220" t="s">
        <v>1159</v>
      </c>
      <c r="G169" s="221" t="s">
        <v>151</v>
      </c>
      <c r="H169" s="222">
        <v>19.655999999999999</v>
      </c>
      <c r="I169" s="223"/>
      <c r="J169" s="224">
        <f>ROUND(I169*H169,2)</f>
        <v>0</v>
      </c>
      <c r="K169" s="220" t="s">
        <v>152</v>
      </c>
      <c r="L169" s="44"/>
      <c r="M169" s="225" t="s">
        <v>1</v>
      </c>
      <c r="N169" s="226" t="s">
        <v>38</v>
      </c>
      <c r="O169" s="91"/>
      <c r="P169" s="227">
        <f>O169*H169</f>
        <v>0</v>
      </c>
      <c r="Q169" s="227">
        <v>0</v>
      </c>
      <c r="R169" s="227">
        <f>Q169*H169</f>
        <v>0</v>
      </c>
      <c r="S169" s="227">
        <v>0</v>
      </c>
      <c r="T169" s="228">
        <f>S169*H169</f>
        <v>0</v>
      </c>
      <c r="U169" s="38"/>
      <c r="V169" s="38"/>
      <c r="W169" s="38"/>
      <c r="X169" s="38"/>
      <c r="Y169" s="38"/>
      <c r="Z169" s="38"/>
      <c r="AA169" s="38"/>
      <c r="AB169" s="38"/>
      <c r="AC169" s="38"/>
      <c r="AD169" s="38"/>
      <c r="AE169" s="38"/>
      <c r="AR169" s="229" t="s">
        <v>153</v>
      </c>
      <c r="AT169" s="229" t="s">
        <v>148</v>
      </c>
      <c r="AU169" s="229" t="s">
        <v>97</v>
      </c>
      <c r="AY169" s="17" t="s">
        <v>145</v>
      </c>
      <c r="BE169" s="230">
        <f>IF(N169="základní",J169,0)</f>
        <v>0</v>
      </c>
      <c r="BF169" s="230">
        <f>IF(N169="snížená",J169,0)</f>
        <v>0</v>
      </c>
      <c r="BG169" s="230">
        <f>IF(N169="zákl. přenesená",J169,0)</f>
        <v>0</v>
      </c>
      <c r="BH169" s="230">
        <f>IF(N169="sníž. přenesená",J169,0)</f>
        <v>0</v>
      </c>
      <c r="BI169" s="230">
        <f>IF(N169="nulová",J169,0)</f>
        <v>0</v>
      </c>
      <c r="BJ169" s="17" t="s">
        <v>80</v>
      </c>
      <c r="BK169" s="230">
        <f>ROUND(I169*H169,2)</f>
        <v>0</v>
      </c>
      <c r="BL169" s="17" t="s">
        <v>153</v>
      </c>
      <c r="BM169" s="229" t="s">
        <v>224</v>
      </c>
    </row>
    <row r="170" s="13" customFormat="1">
      <c r="A170" s="13"/>
      <c r="B170" s="231"/>
      <c r="C170" s="232"/>
      <c r="D170" s="233" t="s">
        <v>154</v>
      </c>
      <c r="E170" s="234" t="s">
        <v>1</v>
      </c>
      <c r="F170" s="235" t="s">
        <v>1156</v>
      </c>
      <c r="G170" s="232"/>
      <c r="H170" s="234" t="s">
        <v>1</v>
      </c>
      <c r="I170" s="236"/>
      <c r="J170" s="232"/>
      <c r="K170" s="232"/>
      <c r="L170" s="237"/>
      <c r="M170" s="238"/>
      <c r="N170" s="239"/>
      <c r="O170" s="239"/>
      <c r="P170" s="239"/>
      <c r="Q170" s="239"/>
      <c r="R170" s="239"/>
      <c r="S170" s="239"/>
      <c r="T170" s="240"/>
      <c r="U170" s="13"/>
      <c r="V170" s="13"/>
      <c r="W170" s="13"/>
      <c r="X170" s="13"/>
      <c r="Y170" s="13"/>
      <c r="Z170" s="13"/>
      <c r="AA170" s="13"/>
      <c r="AB170" s="13"/>
      <c r="AC170" s="13"/>
      <c r="AD170" s="13"/>
      <c r="AE170" s="13"/>
      <c r="AT170" s="241" t="s">
        <v>154</v>
      </c>
      <c r="AU170" s="241" t="s">
        <v>97</v>
      </c>
      <c r="AV170" s="13" t="s">
        <v>80</v>
      </c>
      <c r="AW170" s="13" t="s">
        <v>30</v>
      </c>
      <c r="AX170" s="13" t="s">
        <v>73</v>
      </c>
      <c r="AY170" s="241" t="s">
        <v>145</v>
      </c>
    </row>
    <row r="171" s="14" customFormat="1">
      <c r="A171" s="14"/>
      <c r="B171" s="242"/>
      <c r="C171" s="243"/>
      <c r="D171" s="233" t="s">
        <v>154</v>
      </c>
      <c r="E171" s="244" t="s">
        <v>1</v>
      </c>
      <c r="F171" s="245" t="s">
        <v>1157</v>
      </c>
      <c r="G171" s="243"/>
      <c r="H171" s="246">
        <v>19.655999999999999</v>
      </c>
      <c r="I171" s="247"/>
      <c r="J171" s="243"/>
      <c r="K171" s="243"/>
      <c r="L171" s="248"/>
      <c r="M171" s="249"/>
      <c r="N171" s="250"/>
      <c r="O171" s="250"/>
      <c r="P171" s="250"/>
      <c r="Q171" s="250"/>
      <c r="R171" s="250"/>
      <c r="S171" s="250"/>
      <c r="T171" s="251"/>
      <c r="U171" s="14"/>
      <c r="V171" s="14"/>
      <c r="W171" s="14"/>
      <c r="X171" s="14"/>
      <c r="Y171" s="14"/>
      <c r="Z171" s="14"/>
      <c r="AA171" s="14"/>
      <c r="AB171" s="14"/>
      <c r="AC171" s="14"/>
      <c r="AD171" s="14"/>
      <c r="AE171" s="14"/>
      <c r="AT171" s="252" t="s">
        <v>154</v>
      </c>
      <c r="AU171" s="252" t="s">
        <v>97</v>
      </c>
      <c r="AV171" s="14" t="s">
        <v>97</v>
      </c>
      <c r="AW171" s="14" t="s">
        <v>30</v>
      </c>
      <c r="AX171" s="14" t="s">
        <v>73</v>
      </c>
      <c r="AY171" s="252" t="s">
        <v>145</v>
      </c>
    </row>
    <row r="172" s="15" customFormat="1">
      <c r="A172" s="15"/>
      <c r="B172" s="253"/>
      <c r="C172" s="254"/>
      <c r="D172" s="233" t="s">
        <v>154</v>
      </c>
      <c r="E172" s="255" t="s">
        <v>1</v>
      </c>
      <c r="F172" s="256" t="s">
        <v>157</v>
      </c>
      <c r="G172" s="254"/>
      <c r="H172" s="257">
        <v>19.655999999999999</v>
      </c>
      <c r="I172" s="258"/>
      <c r="J172" s="254"/>
      <c r="K172" s="254"/>
      <c r="L172" s="259"/>
      <c r="M172" s="260"/>
      <c r="N172" s="261"/>
      <c r="O172" s="261"/>
      <c r="P172" s="261"/>
      <c r="Q172" s="261"/>
      <c r="R172" s="261"/>
      <c r="S172" s="261"/>
      <c r="T172" s="262"/>
      <c r="U172" s="15"/>
      <c r="V172" s="15"/>
      <c r="W172" s="15"/>
      <c r="X172" s="15"/>
      <c r="Y172" s="15"/>
      <c r="Z172" s="15"/>
      <c r="AA172" s="15"/>
      <c r="AB172" s="15"/>
      <c r="AC172" s="15"/>
      <c r="AD172" s="15"/>
      <c r="AE172" s="15"/>
      <c r="AT172" s="263" t="s">
        <v>154</v>
      </c>
      <c r="AU172" s="263" t="s">
        <v>97</v>
      </c>
      <c r="AV172" s="15" t="s">
        <v>153</v>
      </c>
      <c r="AW172" s="15" t="s">
        <v>30</v>
      </c>
      <c r="AX172" s="15" t="s">
        <v>80</v>
      </c>
      <c r="AY172" s="263" t="s">
        <v>145</v>
      </c>
    </row>
    <row r="173" s="2" customFormat="1" ht="33" customHeight="1">
      <c r="A173" s="38"/>
      <c r="B173" s="39"/>
      <c r="C173" s="218" t="s">
        <v>230</v>
      </c>
      <c r="D173" s="218" t="s">
        <v>148</v>
      </c>
      <c r="E173" s="219" t="s">
        <v>1160</v>
      </c>
      <c r="F173" s="220" t="s">
        <v>1161</v>
      </c>
      <c r="G173" s="221" t="s">
        <v>165</v>
      </c>
      <c r="H173" s="222">
        <v>3</v>
      </c>
      <c r="I173" s="223"/>
      <c r="J173" s="224">
        <f>ROUND(I173*H173,2)</f>
        <v>0</v>
      </c>
      <c r="K173" s="220" t="s">
        <v>152</v>
      </c>
      <c r="L173" s="44"/>
      <c r="M173" s="225" t="s">
        <v>1</v>
      </c>
      <c r="N173" s="226" t="s">
        <v>38</v>
      </c>
      <c r="O173" s="91"/>
      <c r="P173" s="227">
        <f>O173*H173</f>
        <v>0</v>
      </c>
      <c r="Q173" s="227">
        <v>0</v>
      </c>
      <c r="R173" s="227">
        <f>Q173*H173</f>
        <v>0</v>
      </c>
      <c r="S173" s="227">
        <v>0</v>
      </c>
      <c r="T173" s="228">
        <f>S173*H173</f>
        <v>0</v>
      </c>
      <c r="U173" s="38"/>
      <c r="V173" s="38"/>
      <c r="W173" s="38"/>
      <c r="X173" s="38"/>
      <c r="Y173" s="38"/>
      <c r="Z173" s="38"/>
      <c r="AA173" s="38"/>
      <c r="AB173" s="38"/>
      <c r="AC173" s="38"/>
      <c r="AD173" s="38"/>
      <c r="AE173" s="38"/>
      <c r="AR173" s="229" t="s">
        <v>153</v>
      </c>
      <c r="AT173" s="229" t="s">
        <v>148</v>
      </c>
      <c r="AU173" s="229" t="s">
        <v>97</v>
      </c>
      <c r="AY173" s="17" t="s">
        <v>145</v>
      </c>
      <c r="BE173" s="230">
        <f>IF(N173="základní",J173,0)</f>
        <v>0</v>
      </c>
      <c r="BF173" s="230">
        <f>IF(N173="snížená",J173,0)</f>
        <v>0</v>
      </c>
      <c r="BG173" s="230">
        <f>IF(N173="zákl. přenesená",J173,0)</f>
        <v>0</v>
      </c>
      <c r="BH173" s="230">
        <f>IF(N173="sníž. přenesená",J173,0)</f>
        <v>0</v>
      </c>
      <c r="BI173" s="230">
        <f>IF(N173="nulová",J173,0)</f>
        <v>0</v>
      </c>
      <c r="BJ173" s="17" t="s">
        <v>80</v>
      </c>
      <c r="BK173" s="230">
        <f>ROUND(I173*H173,2)</f>
        <v>0</v>
      </c>
      <c r="BL173" s="17" t="s">
        <v>153</v>
      </c>
      <c r="BM173" s="229" t="s">
        <v>234</v>
      </c>
    </row>
    <row r="174" s="2" customFormat="1" ht="24.15" customHeight="1">
      <c r="A174" s="38"/>
      <c r="B174" s="39"/>
      <c r="C174" s="218" t="s">
        <v>193</v>
      </c>
      <c r="D174" s="218" t="s">
        <v>148</v>
      </c>
      <c r="E174" s="219" t="s">
        <v>1162</v>
      </c>
      <c r="F174" s="220" t="s">
        <v>1163</v>
      </c>
      <c r="G174" s="221" t="s">
        <v>151</v>
      </c>
      <c r="H174" s="222">
        <v>10.176</v>
      </c>
      <c r="I174" s="223"/>
      <c r="J174" s="224">
        <f>ROUND(I174*H174,2)</f>
        <v>0</v>
      </c>
      <c r="K174" s="220" t="s">
        <v>152</v>
      </c>
      <c r="L174" s="44"/>
      <c r="M174" s="225" t="s">
        <v>1</v>
      </c>
      <c r="N174" s="226" t="s">
        <v>38</v>
      </c>
      <c r="O174" s="91"/>
      <c r="P174" s="227">
        <f>O174*H174</f>
        <v>0</v>
      </c>
      <c r="Q174" s="227">
        <v>0</v>
      </c>
      <c r="R174" s="227">
        <f>Q174*H174</f>
        <v>0</v>
      </c>
      <c r="S174" s="227">
        <v>0</v>
      </c>
      <c r="T174" s="228">
        <f>S174*H174</f>
        <v>0</v>
      </c>
      <c r="U174" s="38"/>
      <c r="V174" s="38"/>
      <c r="W174" s="38"/>
      <c r="X174" s="38"/>
      <c r="Y174" s="38"/>
      <c r="Z174" s="38"/>
      <c r="AA174" s="38"/>
      <c r="AB174" s="38"/>
      <c r="AC174" s="38"/>
      <c r="AD174" s="38"/>
      <c r="AE174" s="38"/>
      <c r="AR174" s="229" t="s">
        <v>153</v>
      </c>
      <c r="AT174" s="229" t="s">
        <v>148</v>
      </c>
      <c r="AU174" s="229" t="s">
        <v>97</v>
      </c>
      <c r="AY174" s="17" t="s">
        <v>145</v>
      </c>
      <c r="BE174" s="230">
        <f>IF(N174="základní",J174,0)</f>
        <v>0</v>
      </c>
      <c r="BF174" s="230">
        <f>IF(N174="snížená",J174,0)</f>
        <v>0</v>
      </c>
      <c r="BG174" s="230">
        <f>IF(N174="zákl. přenesená",J174,0)</f>
        <v>0</v>
      </c>
      <c r="BH174" s="230">
        <f>IF(N174="sníž. přenesená",J174,0)</f>
        <v>0</v>
      </c>
      <c r="BI174" s="230">
        <f>IF(N174="nulová",J174,0)</f>
        <v>0</v>
      </c>
      <c r="BJ174" s="17" t="s">
        <v>80</v>
      </c>
      <c r="BK174" s="230">
        <f>ROUND(I174*H174,2)</f>
        <v>0</v>
      </c>
      <c r="BL174" s="17" t="s">
        <v>153</v>
      </c>
      <c r="BM174" s="229" t="s">
        <v>239</v>
      </c>
    </row>
    <row r="175" s="13" customFormat="1">
      <c r="A175" s="13"/>
      <c r="B175" s="231"/>
      <c r="C175" s="232"/>
      <c r="D175" s="233" t="s">
        <v>154</v>
      </c>
      <c r="E175" s="234" t="s">
        <v>1</v>
      </c>
      <c r="F175" s="235" t="s">
        <v>1156</v>
      </c>
      <c r="G175" s="232"/>
      <c r="H175" s="234" t="s">
        <v>1</v>
      </c>
      <c r="I175" s="236"/>
      <c r="J175" s="232"/>
      <c r="K175" s="232"/>
      <c r="L175" s="237"/>
      <c r="M175" s="238"/>
      <c r="N175" s="239"/>
      <c r="O175" s="239"/>
      <c r="P175" s="239"/>
      <c r="Q175" s="239"/>
      <c r="R175" s="239"/>
      <c r="S175" s="239"/>
      <c r="T175" s="240"/>
      <c r="U175" s="13"/>
      <c r="V175" s="13"/>
      <c r="W175" s="13"/>
      <c r="X175" s="13"/>
      <c r="Y175" s="13"/>
      <c r="Z175" s="13"/>
      <c r="AA175" s="13"/>
      <c r="AB175" s="13"/>
      <c r="AC175" s="13"/>
      <c r="AD175" s="13"/>
      <c r="AE175" s="13"/>
      <c r="AT175" s="241" t="s">
        <v>154</v>
      </c>
      <c r="AU175" s="241" t="s">
        <v>97</v>
      </c>
      <c r="AV175" s="13" t="s">
        <v>80</v>
      </c>
      <c r="AW175" s="13" t="s">
        <v>30</v>
      </c>
      <c r="AX175" s="13" t="s">
        <v>73</v>
      </c>
      <c r="AY175" s="241" t="s">
        <v>145</v>
      </c>
    </row>
    <row r="176" s="14" customFormat="1">
      <c r="A176" s="14"/>
      <c r="B176" s="242"/>
      <c r="C176" s="243"/>
      <c r="D176" s="233" t="s">
        <v>154</v>
      </c>
      <c r="E176" s="244" t="s">
        <v>1</v>
      </c>
      <c r="F176" s="245" t="s">
        <v>1164</v>
      </c>
      <c r="G176" s="243"/>
      <c r="H176" s="246">
        <v>5.4509999999999996</v>
      </c>
      <c r="I176" s="247"/>
      <c r="J176" s="243"/>
      <c r="K176" s="243"/>
      <c r="L176" s="248"/>
      <c r="M176" s="249"/>
      <c r="N176" s="250"/>
      <c r="O176" s="250"/>
      <c r="P176" s="250"/>
      <c r="Q176" s="250"/>
      <c r="R176" s="250"/>
      <c r="S176" s="250"/>
      <c r="T176" s="251"/>
      <c r="U176" s="14"/>
      <c r="V176" s="14"/>
      <c r="W176" s="14"/>
      <c r="X176" s="14"/>
      <c r="Y176" s="14"/>
      <c r="Z176" s="14"/>
      <c r="AA176" s="14"/>
      <c r="AB176" s="14"/>
      <c r="AC176" s="14"/>
      <c r="AD176" s="14"/>
      <c r="AE176" s="14"/>
      <c r="AT176" s="252" t="s">
        <v>154</v>
      </c>
      <c r="AU176" s="252" t="s">
        <v>97</v>
      </c>
      <c r="AV176" s="14" t="s">
        <v>97</v>
      </c>
      <c r="AW176" s="14" t="s">
        <v>30</v>
      </c>
      <c r="AX176" s="14" t="s">
        <v>73</v>
      </c>
      <c r="AY176" s="252" t="s">
        <v>145</v>
      </c>
    </row>
    <row r="177" s="14" customFormat="1">
      <c r="A177" s="14"/>
      <c r="B177" s="242"/>
      <c r="C177" s="243"/>
      <c r="D177" s="233" t="s">
        <v>154</v>
      </c>
      <c r="E177" s="244" t="s">
        <v>1</v>
      </c>
      <c r="F177" s="245" t="s">
        <v>1165</v>
      </c>
      <c r="G177" s="243"/>
      <c r="H177" s="246">
        <v>4.7249999999999996</v>
      </c>
      <c r="I177" s="247"/>
      <c r="J177" s="243"/>
      <c r="K177" s="243"/>
      <c r="L177" s="248"/>
      <c r="M177" s="249"/>
      <c r="N177" s="250"/>
      <c r="O177" s="250"/>
      <c r="P177" s="250"/>
      <c r="Q177" s="250"/>
      <c r="R177" s="250"/>
      <c r="S177" s="250"/>
      <c r="T177" s="251"/>
      <c r="U177" s="14"/>
      <c r="V177" s="14"/>
      <c r="W177" s="14"/>
      <c r="X177" s="14"/>
      <c r="Y177" s="14"/>
      <c r="Z177" s="14"/>
      <c r="AA177" s="14"/>
      <c r="AB177" s="14"/>
      <c r="AC177" s="14"/>
      <c r="AD177" s="14"/>
      <c r="AE177" s="14"/>
      <c r="AT177" s="252" t="s">
        <v>154</v>
      </c>
      <c r="AU177" s="252" t="s">
        <v>97</v>
      </c>
      <c r="AV177" s="14" t="s">
        <v>97</v>
      </c>
      <c r="AW177" s="14" t="s">
        <v>30</v>
      </c>
      <c r="AX177" s="14" t="s">
        <v>73</v>
      </c>
      <c r="AY177" s="252" t="s">
        <v>145</v>
      </c>
    </row>
    <row r="178" s="15" customFormat="1">
      <c r="A178" s="15"/>
      <c r="B178" s="253"/>
      <c r="C178" s="254"/>
      <c r="D178" s="233" t="s">
        <v>154</v>
      </c>
      <c r="E178" s="255" t="s">
        <v>1</v>
      </c>
      <c r="F178" s="256" t="s">
        <v>157</v>
      </c>
      <c r="G178" s="254"/>
      <c r="H178" s="257">
        <v>10.175999999999998</v>
      </c>
      <c r="I178" s="258"/>
      <c r="J178" s="254"/>
      <c r="K178" s="254"/>
      <c r="L178" s="259"/>
      <c r="M178" s="260"/>
      <c r="N178" s="261"/>
      <c r="O178" s="261"/>
      <c r="P178" s="261"/>
      <c r="Q178" s="261"/>
      <c r="R178" s="261"/>
      <c r="S178" s="261"/>
      <c r="T178" s="262"/>
      <c r="U178" s="15"/>
      <c r="V178" s="15"/>
      <c r="W178" s="15"/>
      <c r="X178" s="15"/>
      <c r="Y178" s="15"/>
      <c r="Z178" s="15"/>
      <c r="AA178" s="15"/>
      <c r="AB178" s="15"/>
      <c r="AC178" s="15"/>
      <c r="AD178" s="15"/>
      <c r="AE178" s="15"/>
      <c r="AT178" s="263" t="s">
        <v>154</v>
      </c>
      <c r="AU178" s="263" t="s">
        <v>97</v>
      </c>
      <c r="AV178" s="15" t="s">
        <v>153</v>
      </c>
      <c r="AW178" s="15" t="s">
        <v>30</v>
      </c>
      <c r="AX178" s="15" t="s">
        <v>80</v>
      </c>
      <c r="AY178" s="263" t="s">
        <v>145</v>
      </c>
    </row>
    <row r="179" s="12" customFormat="1" ht="22.8" customHeight="1">
      <c r="A179" s="12"/>
      <c r="B179" s="202"/>
      <c r="C179" s="203"/>
      <c r="D179" s="204" t="s">
        <v>72</v>
      </c>
      <c r="E179" s="216" t="s">
        <v>220</v>
      </c>
      <c r="F179" s="216" t="s">
        <v>221</v>
      </c>
      <c r="G179" s="203"/>
      <c r="H179" s="203"/>
      <c r="I179" s="206"/>
      <c r="J179" s="217">
        <f>BK179</f>
        <v>0</v>
      </c>
      <c r="K179" s="203"/>
      <c r="L179" s="208"/>
      <c r="M179" s="209"/>
      <c r="N179" s="210"/>
      <c r="O179" s="210"/>
      <c r="P179" s="211">
        <f>SUM(P180:P211)</f>
        <v>0</v>
      </c>
      <c r="Q179" s="210"/>
      <c r="R179" s="211">
        <f>SUM(R180:R211)</f>
        <v>0</v>
      </c>
      <c r="S179" s="210"/>
      <c r="T179" s="212">
        <f>SUM(T180:T211)</f>
        <v>0</v>
      </c>
      <c r="U179" s="12"/>
      <c r="V179" s="12"/>
      <c r="W179" s="12"/>
      <c r="X179" s="12"/>
      <c r="Y179" s="12"/>
      <c r="Z179" s="12"/>
      <c r="AA179" s="12"/>
      <c r="AB179" s="12"/>
      <c r="AC179" s="12"/>
      <c r="AD179" s="12"/>
      <c r="AE179" s="12"/>
      <c r="AR179" s="213" t="s">
        <v>80</v>
      </c>
      <c r="AT179" s="214" t="s">
        <v>72</v>
      </c>
      <c r="AU179" s="214" t="s">
        <v>80</v>
      </c>
      <c r="AY179" s="213" t="s">
        <v>145</v>
      </c>
      <c r="BK179" s="215">
        <f>SUM(BK180:BK211)</f>
        <v>0</v>
      </c>
    </row>
    <row r="180" s="2" customFormat="1" ht="24.15" customHeight="1">
      <c r="A180" s="38"/>
      <c r="B180" s="39"/>
      <c r="C180" s="218" t="s">
        <v>244</v>
      </c>
      <c r="D180" s="218" t="s">
        <v>148</v>
      </c>
      <c r="E180" s="219" t="s">
        <v>1166</v>
      </c>
      <c r="F180" s="220" t="s">
        <v>1167</v>
      </c>
      <c r="G180" s="221" t="s">
        <v>151</v>
      </c>
      <c r="H180" s="222">
        <v>15.904999999999999</v>
      </c>
      <c r="I180" s="223"/>
      <c r="J180" s="224">
        <f>ROUND(I180*H180,2)</f>
        <v>0</v>
      </c>
      <c r="K180" s="220" t="s">
        <v>152</v>
      </c>
      <c r="L180" s="44"/>
      <c r="M180" s="225" t="s">
        <v>1</v>
      </c>
      <c r="N180" s="226" t="s">
        <v>38</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153</v>
      </c>
      <c r="AT180" s="229" t="s">
        <v>148</v>
      </c>
      <c r="AU180" s="229" t="s">
        <v>97</v>
      </c>
      <c r="AY180" s="17" t="s">
        <v>145</v>
      </c>
      <c r="BE180" s="230">
        <f>IF(N180="základní",J180,0)</f>
        <v>0</v>
      </c>
      <c r="BF180" s="230">
        <f>IF(N180="snížená",J180,0)</f>
        <v>0</v>
      </c>
      <c r="BG180" s="230">
        <f>IF(N180="zákl. přenesená",J180,0)</f>
        <v>0</v>
      </c>
      <c r="BH180" s="230">
        <f>IF(N180="sníž. přenesená",J180,0)</f>
        <v>0</v>
      </c>
      <c r="BI180" s="230">
        <f>IF(N180="nulová",J180,0)</f>
        <v>0</v>
      </c>
      <c r="BJ180" s="17" t="s">
        <v>80</v>
      </c>
      <c r="BK180" s="230">
        <f>ROUND(I180*H180,2)</f>
        <v>0</v>
      </c>
      <c r="BL180" s="17" t="s">
        <v>153</v>
      </c>
      <c r="BM180" s="229" t="s">
        <v>247</v>
      </c>
    </row>
    <row r="181" s="14" customFormat="1">
      <c r="A181" s="14"/>
      <c r="B181" s="242"/>
      <c r="C181" s="243"/>
      <c r="D181" s="233" t="s">
        <v>154</v>
      </c>
      <c r="E181" s="244" t="s">
        <v>1</v>
      </c>
      <c r="F181" s="245" t="s">
        <v>1168</v>
      </c>
      <c r="G181" s="243"/>
      <c r="H181" s="246">
        <v>11.532</v>
      </c>
      <c r="I181" s="247"/>
      <c r="J181" s="243"/>
      <c r="K181" s="243"/>
      <c r="L181" s="248"/>
      <c r="M181" s="249"/>
      <c r="N181" s="250"/>
      <c r="O181" s="250"/>
      <c r="P181" s="250"/>
      <c r="Q181" s="250"/>
      <c r="R181" s="250"/>
      <c r="S181" s="250"/>
      <c r="T181" s="251"/>
      <c r="U181" s="14"/>
      <c r="V181" s="14"/>
      <c r="W181" s="14"/>
      <c r="X181" s="14"/>
      <c r="Y181" s="14"/>
      <c r="Z181" s="14"/>
      <c r="AA181" s="14"/>
      <c r="AB181" s="14"/>
      <c r="AC181" s="14"/>
      <c r="AD181" s="14"/>
      <c r="AE181" s="14"/>
      <c r="AT181" s="252" t="s">
        <v>154</v>
      </c>
      <c r="AU181" s="252" t="s">
        <v>97</v>
      </c>
      <c r="AV181" s="14" t="s">
        <v>97</v>
      </c>
      <c r="AW181" s="14" t="s">
        <v>30</v>
      </c>
      <c r="AX181" s="14" t="s">
        <v>73</v>
      </c>
      <c r="AY181" s="252" t="s">
        <v>145</v>
      </c>
    </row>
    <row r="182" s="14" customFormat="1">
      <c r="A182" s="14"/>
      <c r="B182" s="242"/>
      <c r="C182" s="243"/>
      <c r="D182" s="233" t="s">
        <v>154</v>
      </c>
      <c r="E182" s="244" t="s">
        <v>1</v>
      </c>
      <c r="F182" s="245" t="s">
        <v>1169</v>
      </c>
      <c r="G182" s="243"/>
      <c r="H182" s="246">
        <v>-1.2</v>
      </c>
      <c r="I182" s="247"/>
      <c r="J182" s="243"/>
      <c r="K182" s="243"/>
      <c r="L182" s="248"/>
      <c r="M182" s="249"/>
      <c r="N182" s="250"/>
      <c r="O182" s="250"/>
      <c r="P182" s="250"/>
      <c r="Q182" s="250"/>
      <c r="R182" s="250"/>
      <c r="S182" s="250"/>
      <c r="T182" s="251"/>
      <c r="U182" s="14"/>
      <c r="V182" s="14"/>
      <c r="W182" s="14"/>
      <c r="X182" s="14"/>
      <c r="Y182" s="14"/>
      <c r="Z182" s="14"/>
      <c r="AA182" s="14"/>
      <c r="AB182" s="14"/>
      <c r="AC182" s="14"/>
      <c r="AD182" s="14"/>
      <c r="AE182" s="14"/>
      <c r="AT182" s="252" t="s">
        <v>154</v>
      </c>
      <c r="AU182" s="252" t="s">
        <v>97</v>
      </c>
      <c r="AV182" s="14" t="s">
        <v>97</v>
      </c>
      <c r="AW182" s="14" t="s">
        <v>30</v>
      </c>
      <c r="AX182" s="14" t="s">
        <v>73</v>
      </c>
      <c r="AY182" s="252" t="s">
        <v>145</v>
      </c>
    </row>
    <row r="183" s="14" customFormat="1">
      <c r="A183" s="14"/>
      <c r="B183" s="242"/>
      <c r="C183" s="243"/>
      <c r="D183" s="233" t="s">
        <v>154</v>
      </c>
      <c r="E183" s="244" t="s">
        <v>1</v>
      </c>
      <c r="F183" s="245" t="s">
        <v>1170</v>
      </c>
      <c r="G183" s="243"/>
      <c r="H183" s="246">
        <v>6.9729999999999999</v>
      </c>
      <c r="I183" s="247"/>
      <c r="J183" s="243"/>
      <c r="K183" s="243"/>
      <c r="L183" s="248"/>
      <c r="M183" s="249"/>
      <c r="N183" s="250"/>
      <c r="O183" s="250"/>
      <c r="P183" s="250"/>
      <c r="Q183" s="250"/>
      <c r="R183" s="250"/>
      <c r="S183" s="250"/>
      <c r="T183" s="251"/>
      <c r="U183" s="14"/>
      <c r="V183" s="14"/>
      <c r="W183" s="14"/>
      <c r="X183" s="14"/>
      <c r="Y183" s="14"/>
      <c r="Z183" s="14"/>
      <c r="AA183" s="14"/>
      <c r="AB183" s="14"/>
      <c r="AC183" s="14"/>
      <c r="AD183" s="14"/>
      <c r="AE183" s="14"/>
      <c r="AT183" s="252" t="s">
        <v>154</v>
      </c>
      <c r="AU183" s="252" t="s">
        <v>97</v>
      </c>
      <c r="AV183" s="14" t="s">
        <v>97</v>
      </c>
      <c r="AW183" s="14" t="s">
        <v>30</v>
      </c>
      <c r="AX183" s="14" t="s">
        <v>73</v>
      </c>
      <c r="AY183" s="252" t="s">
        <v>145</v>
      </c>
    </row>
    <row r="184" s="14" customFormat="1">
      <c r="A184" s="14"/>
      <c r="B184" s="242"/>
      <c r="C184" s="243"/>
      <c r="D184" s="233" t="s">
        <v>154</v>
      </c>
      <c r="E184" s="244" t="s">
        <v>1</v>
      </c>
      <c r="F184" s="245" t="s">
        <v>1171</v>
      </c>
      <c r="G184" s="243"/>
      <c r="H184" s="246">
        <v>-1.3999999999999999</v>
      </c>
      <c r="I184" s="247"/>
      <c r="J184" s="243"/>
      <c r="K184" s="243"/>
      <c r="L184" s="248"/>
      <c r="M184" s="249"/>
      <c r="N184" s="250"/>
      <c r="O184" s="250"/>
      <c r="P184" s="250"/>
      <c r="Q184" s="250"/>
      <c r="R184" s="250"/>
      <c r="S184" s="250"/>
      <c r="T184" s="251"/>
      <c r="U184" s="14"/>
      <c r="V184" s="14"/>
      <c r="W184" s="14"/>
      <c r="X184" s="14"/>
      <c r="Y184" s="14"/>
      <c r="Z184" s="14"/>
      <c r="AA184" s="14"/>
      <c r="AB184" s="14"/>
      <c r="AC184" s="14"/>
      <c r="AD184" s="14"/>
      <c r="AE184" s="14"/>
      <c r="AT184" s="252" t="s">
        <v>154</v>
      </c>
      <c r="AU184" s="252" t="s">
        <v>97</v>
      </c>
      <c r="AV184" s="14" t="s">
        <v>97</v>
      </c>
      <c r="AW184" s="14" t="s">
        <v>30</v>
      </c>
      <c r="AX184" s="14" t="s">
        <v>73</v>
      </c>
      <c r="AY184" s="252" t="s">
        <v>145</v>
      </c>
    </row>
    <row r="185" s="15" customFormat="1">
      <c r="A185" s="15"/>
      <c r="B185" s="253"/>
      <c r="C185" s="254"/>
      <c r="D185" s="233" t="s">
        <v>154</v>
      </c>
      <c r="E185" s="255" t="s">
        <v>1</v>
      </c>
      <c r="F185" s="256" t="s">
        <v>157</v>
      </c>
      <c r="G185" s="254"/>
      <c r="H185" s="257">
        <v>15.904999999999999</v>
      </c>
      <c r="I185" s="258"/>
      <c r="J185" s="254"/>
      <c r="K185" s="254"/>
      <c r="L185" s="259"/>
      <c r="M185" s="260"/>
      <c r="N185" s="261"/>
      <c r="O185" s="261"/>
      <c r="P185" s="261"/>
      <c r="Q185" s="261"/>
      <c r="R185" s="261"/>
      <c r="S185" s="261"/>
      <c r="T185" s="262"/>
      <c r="U185" s="15"/>
      <c r="V185" s="15"/>
      <c r="W185" s="15"/>
      <c r="X185" s="15"/>
      <c r="Y185" s="15"/>
      <c r="Z185" s="15"/>
      <c r="AA185" s="15"/>
      <c r="AB185" s="15"/>
      <c r="AC185" s="15"/>
      <c r="AD185" s="15"/>
      <c r="AE185" s="15"/>
      <c r="AT185" s="263" t="s">
        <v>154</v>
      </c>
      <c r="AU185" s="263" t="s">
        <v>97</v>
      </c>
      <c r="AV185" s="15" t="s">
        <v>153</v>
      </c>
      <c r="AW185" s="15" t="s">
        <v>30</v>
      </c>
      <c r="AX185" s="15" t="s">
        <v>80</v>
      </c>
      <c r="AY185" s="263" t="s">
        <v>145</v>
      </c>
    </row>
    <row r="186" s="2" customFormat="1" ht="24.15" customHeight="1">
      <c r="A186" s="38"/>
      <c r="B186" s="39"/>
      <c r="C186" s="218" t="s">
        <v>199</v>
      </c>
      <c r="D186" s="218" t="s">
        <v>148</v>
      </c>
      <c r="E186" s="219" t="s">
        <v>1172</v>
      </c>
      <c r="F186" s="220" t="s">
        <v>1173</v>
      </c>
      <c r="G186" s="221" t="s">
        <v>151</v>
      </c>
      <c r="H186" s="222">
        <v>29.125</v>
      </c>
      <c r="I186" s="223"/>
      <c r="J186" s="224">
        <f>ROUND(I186*H186,2)</f>
        <v>0</v>
      </c>
      <c r="K186" s="220" t="s">
        <v>152</v>
      </c>
      <c r="L186" s="44"/>
      <c r="M186" s="225" t="s">
        <v>1</v>
      </c>
      <c r="N186" s="226" t="s">
        <v>38</v>
      </c>
      <c r="O186" s="91"/>
      <c r="P186" s="227">
        <f>O186*H186</f>
        <v>0</v>
      </c>
      <c r="Q186" s="227">
        <v>0</v>
      </c>
      <c r="R186" s="227">
        <f>Q186*H186</f>
        <v>0</v>
      </c>
      <c r="S186" s="227">
        <v>0</v>
      </c>
      <c r="T186" s="228">
        <f>S186*H186</f>
        <v>0</v>
      </c>
      <c r="U186" s="38"/>
      <c r="V186" s="38"/>
      <c r="W186" s="38"/>
      <c r="X186" s="38"/>
      <c r="Y186" s="38"/>
      <c r="Z186" s="38"/>
      <c r="AA186" s="38"/>
      <c r="AB186" s="38"/>
      <c r="AC186" s="38"/>
      <c r="AD186" s="38"/>
      <c r="AE186" s="38"/>
      <c r="AR186" s="229" t="s">
        <v>153</v>
      </c>
      <c r="AT186" s="229" t="s">
        <v>148</v>
      </c>
      <c r="AU186" s="229" t="s">
        <v>97</v>
      </c>
      <c r="AY186" s="17" t="s">
        <v>145</v>
      </c>
      <c r="BE186" s="230">
        <f>IF(N186="základní",J186,0)</f>
        <v>0</v>
      </c>
      <c r="BF186" s="230">
        <f>IF(N186="snížená",J186,0)</f>
        <v>0</v>
      </c>
      <c r="BG186" s="230">
        <f>IF(N186="zákl. přenesená",J186,0)</f>
        <v>0</v>
      </c>
      <c r="BH186" s="230">
        <f>IF(N186="sníž. přenesená",J186,0)</f>
        <v>0</v>
      </c>
      <c r="BI186" s="230">
        <f>IF(N186="nulová",J186,0)</f>
        <v>0</v>
      </c>
      <c r="BJ186" s="17" t="s">
        <v>80</v>
      </c>
      <c r="BK186" s="230">
        <f>ROUND(I186*H186,2)</f>
        <v>0</v>
      </c>
      <c r="BL186" s="17" t="s">
        <v>153</v>
      </c>
      <c r="BM186" s="229" t="s">
        <v>252</v>
      </c>
    </row>
    <row r="187" s="14" customFormat="1">
      <c r="A187" s="14"/>
      <c r="B187" s="242"/>
      <c r="C187" s="243"/>
      <c r="D187" s="233" t="s">
        <v>154</v>
      </c>
      <c r="E187" s="244" t="s">
        <v>1</v>
      </c>
      <c r="F187" s="245" t="s">
        <v>1174</v>
      </c>
      <c r="G187" s="243"/>
      <c r="H187" s="246">
        <v>17.826000000000001</v>
      </c>
      <c r="I187" s="247"/>
      <c r="J187" s="243"/>
      <c r="K187" s="243"/>
      <c r="L187" s="248"/>
      <c r="M187" s="249"/>
      <c r="N187" s="250"/>
      <c r="O187" s="250"/>
      <c r="P187" s="250"/>
      <c r="Q187" s="250"/>
      <c r="R187" s="250"/>
      <c r="S187" s="250"/>
      <c r="T187" s="251"/>
      <c r="U187" s="14"/>
      <c r="V187" s="14"/>
      <c r="W187" s="14"/>
      <c r="X187" s="14"/>
      <c r="Y187" s="14"/>
      <c r="Z187" s="14"/>
      <c r="AA187" s="14"/>
      <c r="AB187" s="14"/>
      <c r="AC187" s="14"/>
      <c r="AD187" s="14"/>
      <c r="AE187" s="14"/>
      <c r="AT187" s="252" t="s">
        <v>154</v>
      </c>
      <c r="AU187" s="252" t="s">
        <v>97</v>
      </c>
      <c r="AV187" s="14" t="s">
        <v>97</v>
      </c>
      <c r="AW187" s="14" t="s">
        <v>30</v>
      </c>
      <c r="AX187" s="14" t="s">
        <v>73</v>
      </c>
      <c r="AY187" s="252" t="s">
        <v>145</v>
      </c>
    </row>
    <row r="188" s="14" customFormat="1">
      <c r="A188" s="14"/>
      <c r="B188" s="242"/>
      <c r="C188" s="243"/>
      <c r="D188" s="233" t="s">
        <v>154</v>
      </c>
      <c r="E188" s="244" t="s">
        <v>1</v>
      </c>
      <c r="F188" s="245" t="s">
        <v>1175</v>
      </c>
      <c r="G188" s="243"/>
      <c r="H188" s="246">
        <v>-2</v>
      </c>
      <c r="I188" s="247"/>
      <c r="J188" s="243"/>
      <c r="K188" s="243"/>
      <c r="L188" s="248"/>
      <c r="M188" s="249"/>
      <c r="N188" s="250"/>
      <c r="O188" s="250"/>
      <c r="P188" s="250"/>
      <c r="Q188" s="250"/>
      <c r="R188" s="250"/>
      <c r="S188" s="250"/>
      <c r="T188" s="251"/>
      <c r="U188" s="14"/>
      <c r="V188" s="14"/>
      <c r="W188" s="14"/>
      <c r="X188" s="14"/>
      <c r="Y188" s="14"/>
      <c r="Z188" s="14"/>
      <c r="AA188" s="14"/>
      <c r="AB188" s="14"/>
      <c r="AC188" s="14"/>
      <c r="AD188" s="14"/>
      <c r="AE188" s="14"/>
      <c r="AT188" s="252" t="s">
        <v>154</v>
      </c>
      <c r="AU188" s="252" t="s">
        <v>97</v>
      </c>
      <c r="AV188" s="14" t="s">
        <v>97</v>
      </c>
      <c r="AW188" s="14" t="s">
        <v>30</v>
      </c>
      <c r="AX188" s="14" t="s">
        <v>73</v>
      </c>
      <c r="AY188" s="252" t="s">
        <v>145</v>
      </c>
    </row>
    <row r="189" s="14" customFormat="1">
      <c r="A189" s="14"/>
      <c r="B189" s="242"/>
      <c r="C189" s="243"/>
      <c r="D189" s="233" t="s">
        <v>154</v>
      </c>
      <c r="E189" s="244" t="s">
        <v>1</v>
      </c>
      <c r="F189" s="245" t="s">
        <v>1176</v>
      </c>
      <c r="G189" s="243"/>
      <c r="H189" s="246">
        <v>14.499000000000001</v>
      </c>
      <c r="I189" s="247"/>
      <c r="J189" s="243"/>
      <c r="K189" s="243"/>
      <c r="L189" s="248"/>
      <c r="M189" s="249"/>
      <c r="N189" s="250"/>
      <c r="O189" s="250"/>
      <c r="P189" s="250"/>
      <c r="Q189" s="250"/>
      <c r="R189" s="250"/>
      <c r="S189" s="250"/>
      <c r="T189" s="251"/>
      <c r="U189" s="14"/>
      <c r="V189" s="14"/>
      <c r="W189" s="14"/>
      <c r="X189" s="14"/>
      <c r="Y189" s="14"/>
      <c r="Z189" s="14"/>
      <c r="AA189" s="14"/>
      <c r="AB189" s="14"/>
      <c r="AC189" s="14"/>
      <c r="AD189" s="14"/>
      <c r="AE189" s="14"/>
      <c r="AT189" s="252" t="s">
        <v>154</v>
      </c>
      <c r="AU189" s="252" t="s">
        <v>97</v>
      </c>
      <c r="AV189" s="14" t="s">
        <v>97</v>
      </c>
      <c r="AW189" s="14" t="s">
        <v>30</v>
      </c>
      <c r="AX189" s="14" t="s">
        <v>73</v>
      </c>
      <c r="AY189" s="252" t="s">
        <v>145</v>
      </c>
    </row>
    <row r="190" s="14" customFormat="1">
      <c r="A190" s="14"/>
      <c r="B190" s="242"/>
      <c r="C190" s="243"/>
      <c r="D190" s="233" t="s">
        <v>154</v>
      </c>
      <c r="E190" s="244" t="s">
        <v>1</v>
      </c>
      <c r="F190" s="245" t="s">
        <v>1169</v>
      </c>
      <c r="G190" s="243"/>
      <c r="H190" s="246">
        <v>-1.2</v>
      </c>
      <c r="I190" s="247"/>
      <c r="J190" s="243"/>
      <c r="K190" s="243"/>
      <c r="L190" s="248"/>
      <c r="M190" s="249"/>
      <c r="N190" s="250"/>
      <c r="O190" s="250"/>
      <c r="P190" s="250"/>
      <c r="Q190" s="250"/>
      <c r="R190" s="250"/>
      <c r="S190" s="250"/>
      <c r="T190" s="251"/>
      <c r="U190" s="14"/>
      <c r="V190" s="14"/>
      <c r="W190" s="14"/>
      <c r="X190" s="14"/>
      <c r="Y190" s="14"/>
      <c r="Z190" s="14"/>
      <c r="AA190" s="14"/>
      <c r="AB190" s="14"/>
      <c r="AC190" s="14"/>
      <c r="AD190" s="14"/>
      <c r="AE190" s="14"/>
      <c r="AT190" s="252" t="s">
        <v>154</v>
      </c>
      <c r="AU190" s="252" t="s">
        <v>97</v>
      </c>
      <c r="AV190" s="14" t="s">
        <v>97</v>
      </c>
      <c r="AW190" s="14" t="s">
        <v>30</v>
      </c>
      <c r="AX190" s="14" t="s">
        <v>73</v>
      </c>
      <c r="AY190" s="252" t="s">
        <v>145</v>
      </c>
    </row>
    <row r="191" s="15" customFormat="1">
      <c r="A191" s="15"/>
      <c r="B191" s="253"/>
      <c r="C191" s="254"/>
      <c r="D191" s="233" t="s">
        <v>154</v>
      </c>
      <c r="E191" s="255" t="s">
        <v>1</v>
      </c>
      <c r="F191" s="256" t="s">
        <v>157</v>
      </c>
      <c r="G191" s="254"/>
      <c r="H191" s="257">
        <v>29.125000000000004</v>
      </c>
      <c r="I191" s="258"/>
      <c r="J191" s="254"/>
      <c r="K191" s="254"/>
      <c r="L191" s="259"/>
      <c r="M191" s="260"/>
      <c r="N191" s="261"/>
      <c r="O191" s="261"/>
      <c r="P191" s="261"/>
      <c r="Q191" s="261"/>
      <c r="R191" s="261"/>
      <c r="S191" s="261"/>
      <c r="T191" s="262"/>
      <c r="U191" s="15"/>
      <c r="V191" s="15"/>
      <c r="W191" s="15"/>
      <c r="X191" s="15"/>
      <c r="Y191" s="15"/>
      <c r="Z191" s="15"/>
      <c r="AA191" s="15"/>
      <c r="AB191" s="15"/>
      <c r="AC191" s="15"/>
      <c r="AD191" s="15"/>
      <c r="AE191" s="15"/>
      <c r="AT191" s="263" t="s">
        <v>154</v>
      </c>
      <c r="AU191" s="263" t="s">
        <v>97</v>
      </c>
      <c r="AV191" s="15" t="s">
        <v>153</v>
      </c>
      <c r="AW191" s="15" t="s">
        <v>30</v>
      </c>
      <c r="AX191" s="15" t="s">
        <v>80</v>
      </c>
      <c r="AY191" s="263" t="s">
        <v>145</v>
      </c>
    </row>
    <row r="192" s="2" customFormat="1" ht="33" customHeight="1">
      <c r="A192" s="38"/>
      <c r="B192" s="39"/>
      <c r="C192" s="218" t="s">
        <v>254</v>
      </c>
      <c r="D192" s="218" t="s">
        <v>148</v>
      </c>
      <c r="E192" s="219" t="s">
        <v>1177</v>
      </c>
      <c r="F192" s="220" t="s">
        <v>1178</v>
      </c>
      <c r="G192" s="221" t="s">
        <v>165</v>
      </c>
      <c r="H192" s="222">
        <v>28</v>
      </c>
      <c r="I192" s="223"/>
      <c r="J192" s="224">
        <f>ROUND(I192*H192,2)</f>
        <v>0</v>
      </c>
      <c r="K192" s="220" t="s">
        <v>152</v>
      </c>
      <c r="L192" s="44"/>
      <c r="M192" s="225" t="s">
        <v>1</v>
      </c>
      <c r="N192" s="226" t="s">
        <v>38</v>
      </c>
      <c r="O192" s="91"/>
      <c r="P192" s="227">
        <f>O192*H192</f>
        <v>0</v>
      </c>
      <c r="Q192" s="227">
        <v>0</v>
      </c>
      <c r="R192" s="227">
        <f>Q192*H192</f>
        <v>0</v>
      </c>
      <c r="S192" s="227">
        <v>0</v>
      </c>
      <c r="T192" s="228">
        <f>S192*H192</f>
        <v>0</v>
      </c>
      <c r="U192" s="38"/>
      <c r="V192" s="38"/>
      <c r="W192" s="38"/>
      <c r="X192" s="38"/>
      <c r="Y192" s="38"/>
      <c r="Z192" s="38"/>
      <c r="AA192" s="38"/>
      <c r="AB192" s="38"/>
      <c r="AC192" s="38"/>
      <c r="AD192" s="38"/>
      <c r="AE192" s="38"/>
      <c r="AR192" s="229" t="s">
        <v>153</v>
      </c>
      <c r="AT192" s="229" t="s">
        <v>148</v>
      </c>
      <c r="AU192" s="229" t="s">
        <v>97</v>
      </c>
      <c r="AY192" s="17" t="s">
        <v>145</v>
      </c>
      <c r="BE192" s="230">
        <f>IF(N192="základní",J192,0)</f>
        <v>0</v>
      </c>
      <c r="BF192" s="230">
        <f>IF(N192="snížená",J192,0)</f>
        <v>0</v>
      </c>
      <c r="BG192" s="230">
        <f>IF(N192="zákl. přenesená",J192,0)</f>
        <v>0</v>
      </c>
      <c r="BH192" s="230">
        <f>IF(N192="sníž. přenesená",J192,0)</f>
        <v>0</v>
      </c>
      <c r="BI192" s="230">
        <f>IF(N192="nulová",J192,0)</f>
        <v>0</v>
      </c>
      <c r="BJ192" s="17" t="s">
        <v>80</v>
      </c>
      <c r="BK192" s="230">
        <f>ROUND(I192*H192,2)</f>
        <v>0</v>
      </c>
      <c r="BL192" s="17" t="s">
        <v>153</v>
      </c>
      <c r="BM192" s="229" t="s">
        <v>257</v>
      </c>
    </row>
    <row r="193" s="13" customFormat="1">
      <c r="A193" s="13"/>
      <c r="B193" s="231"/>
      <c r="C193" s="232"/>
      <c r="D193" s="233" t="s">
        <v>154</v>
      </c>
      <c r="E193" s="234" t="s">
        <v>1</v>
      </c>
      <c r="F193" s="235" t="s">
        <v>1179</v>
      </c>
      <c r="G193" s="232"/>
      <c r="H193" s="234" t="s">
        <v>1</v>
      </c>
      <c r="I193" s="236"/>
      <c r="J193" s="232"/>
      <c r="K193" s="232"/>
      <c r="L193" s="237"/>
      <c r="M193" s="238"/>
      <c r="N193" s="239"/>
      <c r="O193" s="239"/>
      <c r="P193" s="239"/>
      <c r="Q193" s="239"/>
      <c r="R193" s="239"/>
      <c r="S193" s="239"/>
      <c r="T193" s="240"/>
      <c r="U193" s="13"/>
      <c r="V193" s="13"/>
      <c r="W193" s="13"/>
      <c r="X193" s="13"/>
      <c r="Y193" s="13"/>
      <c r="Z193" s="13"/>
      <c r="AA193" s="13"/>
      <c r="AB193" s="13"/>
      <c r="AC193" s="13"/>
      <c r="AD193" s="13"/>
      <c r="AE193" s="13"/>
      <c r="AT193" s="241" t="s">
        <v>154</v>
      </c>
      <c r="AU193" s="241" t="s">
        <v>97</v>
      </c>
      <c r="AV193" s="13" t="s">
        <v>80</v>
      </c>
      <c r="AW193" s="13" t="s">
        <v>30</v>
      </c>
      <c r="AX193" s="13" t="s">
        <v>73</v>
      </c>
      <c r="AY193" s="241" t="s">
        <v>145</v>
      </c>
    </row>
    <row r="194" s="14" customFormat="1">
      <c r="A194" s="14"/>
      <c r="B194" s="242"/>
      <c r="C194" s="243"/>
      <c r="D194" s="233" t="s">
        <v>154</v>
      </c>
      <c r="E194" s="244" t="s">
        <v>1</v>
      </c>
      <c r="F194" s="245" t="s">
        <v>1180</v>
      </c>
      <c r="G194" s="243"/>
      <c r="H194" s="246">
        <v>14</v>
      </c>
      <c r="I194" s="247"/>
      <c r="J194" s="243"/>
      <c r="K194" s="243"/>
      <c r="L194" s="248"/>
      <c r="M194" s="249"/>
      <c r="N194" s="250"/>
      <c r="O194" s="250"/>
      <c r="P194" s="250"/>
      <c r="Q194" s="250"/>
      <c r="R194" s="250"/>
      <c r="S194" s="250"/>
      <c r="T194" s="251"/>
      <c r="U194" s="14"/>
      <c r="V194" s="14"/>
      <c r="W194" s="14"/>
      <c r="X194" s="14"/>
      <c r="Y194" s="14"/>
      <c r="Z194" s="14"/>
      <c r="AA194" s="14"/>
      <c r="AB194" s="14"/>
      <c r="AC194" s="14"/>
      <c r="AD194" s="14"/>
      <c r="AE194" s="14"/>
      <c r="AT194" s="252" t="s">
        <v>154</v>
      </c>
      <c r="AU194" s="252" t="s">
        <v>97</v>
      </c>
      <c r="AV194" s="14" t="s">
        <v>97</v>
      </c>
      <c r="AW194" s="14" t="s">
        <v>30</v>
      </c>
      <c r="AX194" s="14" t="s">
        <v>73</v>
      </c>
      <c r="AY194" s="252" t="s">
        <v>145</v>
      </c>
    </row>
    <row r="195" s="14" customFormat="1">
      <c r="A195" s="14"/>
      <c r="B195" s="242"/>
      <c r="C195" s="243"/>
      <c r="D195" s="233" t="s">
        <v>154</v>
      </c>
      <c r="E195" s="244" t="s">
        <v>1</v>
      </c>
      <c r="F195" s="245" t="s">
        <v>1180</v>
      </c>
      <c r="G195" s="243"/>
      <c r="H195" s="246">
        <v>14</v>
      </c>
      <c r="I195" s="247"/>
      <c r="J195" s="243"/>
      <c r="K195" s="243"/>
      <c r="L195" s="248"/>
      <c r="M195" s="249"/>
      <c r="N195" s="250"/>
      <c r="O195" s="250"/>
      <c r="P195" s="250"/>
      <c r="Q195" s="250"/>
      <c r="R195" s="250"/>
      <c r="S195" s="250"/>
      <c r="T195" s="251"/>
      <c r="U195" s="14"/>
      <c r="V195" s="14"/>
      <c r="W195" s="14"/>
      <c r="X195" s="14"/>
      <c r="Y195" s="14"/>
      <c r="Z195" s="14"/>
      <c r="AA195" s="14"/>
      <c r="AB195" s="14"/>
      <c r="AC195" s="14"/>
      <c r="AD195" s="14"/>
      <c r="AE195" s="14"/>
      <c r="AT195" s="252" t="s">
        <v>154</v>
      </c>
      <c r="AU195" s="252" t="s">
        <v>97</v>
      </c>
      <c r="AV195" s="14" t="s">
        <v>97</v>
      </c>
      <c r="AW195" s="14" t="s">
        <v>30</v>
      </c>
      <c r="AX195" s="14" t="s">
        <v>73</v>
      </c>
      <c r="AY195" s="252" t="s">
        <v>145</v>
      </c>
    </row>
    <row r="196" s="15" customFormat="1">
      <c r="A196" s="15"/>
      <c r="B196" s="253"/>
      <c r="C196" s="254"/>
      <c r="D196" s="233" t="s">
        <v>154</v>
      </c>
      <c r="E196" s="255" t="s">
        <v>1</v>
      </c>
      <c r="F196" s="256" t="s">
        <v>157</v>
      </c>
      <c r="G196" s="254"/>
      <c r="H196" s="257">
        <v>28</v>
      </c>
      <c r="I196" s="258"/>
      <c r="J196" s="254"/>
      <c r="K196" s="254"/>
      <c r="L196" s="259"/>
      <c r="M196" s="260"/>
      <c r="N196" s="261"/>
      <c r="O196" s="261"/>
      <c r="P196" s="261"/>
      <c r="Q196" s="261"/>
      <c r="R196" s="261"/>
      <c r="S196" s="261"/>
      <c r="T196" s="262"/>
      <c r="U196" s="15"/>
      <c r="V196" s="15"/>
      <c r="W196" s="15"/>
      <c r="X196" s="15"/>
      <c r="Y196" s="15"/>
      <c r="Z196" s="15"/>
      <c r="AA196" s="15"/>
      <c r="AB196" s="15"/>
      <c r="AC196" s="15"/>
      <c r="AD196" s="15"/>
      <c r="AE196" s="15"/>
      <c r="AT196" s="263" t="s">
        <v>154</v>
      </c>
      <c r="AU196" s="263" t="s">
        <v>97</v>
      </c>
      <c r="AV196" s="15" t="s">
        <v>153</v>
      </c>
      <c r="AW196" s="15" t="s">
        <v>30</v>
      </c>
      <c r="AX196" s="15" t="s">
        <v>80</v>
      </c>
      <c r="AY196" s="263" t="s">
        <v>145</v>
      </c>
    </row>
    <row r="197" s="2" customFormat="1" ht="24.15" customHeight="1">
      <c r="A197" s="38"/>
      <c r="B197" s="39"/>
      <c r="C197" s="218" t="s">
        <v>204</v>
      </c>
      <c r="D197" s="218" t="s">
        <v>148</v>
      </c>
      <c r="E197" s="219" t="s">
        <v>1181</v>
      </c>
      <c r="F197" s="220" t="s">
        <v>1182</v>
      </c>
      <c r="G197" s="221" t="s">
        <v>1120</v>
      </c>
      <c r="H197" s="222">
        <v>0.56399999999999995</v>
      </c>
      <c r="I197" s="223"/>
      <c r="J197" s="224">
        <f>ROUND(I197*H197,2)</f>
        <v>0</v>
      </c>
      <c r="K197" s="220" t="s">
        <v>152</v>
      </c>
      <c r="L197" s="44"/>
      <c r="M197" s="225" t="s">
        <v>1</v>
      </c>
      <c r="N197" s="226" t="s">
        <v>38</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153</v>
      </c>
      <c r="AT197" s="229" t="s">
        <v>148</v>
      </c>
      <c r="AU197" s="229" t="s">
        <v>97</v>
      </c>
      <c r="AY197" s="17" t="s">
        <v>145</v>
      </c>
      <c r="BE197" s="230">
        <f>IF(N197="základní",J197,0)</f>
        <v>0</v>
      </c>
      <c r="BF197" s="230">
        <f>IF(N197="snížená",J197,0)</f>
        <v>0</v>
      </c>
      <c r="BG197" s="230">
        <f>IF(N197="zákl. přenesená",J197,0)</f>
        <v>0</v>
      </c>
      <c r="BH197" s="230">
        <f>IF(N197="sníž. přenesená",J197,0)</f>
        <v>0</v>
      </c>
      <c r="BI197" s="230">
        <f>IF(N197="nulová",J197,0)</f>
        <v>0</v>
      </c>
      <c r="BJ197" s="17" t="s">
        <v>80</v>
      </c>
      <c r="BK197" s="230">
        <f>ROUND(I197*H197,2)</f>
        <v>0</v>
      </c>
      <c r="BL197" s="17" t="s">
        <v>153</v>
      </c>
      <c r="BM197" s="229" t="s">
        <v>261</v>
      </c>
    </row>
    <row r="198" s="13" customFormat="1">
      <c r="A198" s="13"/>
      <c r="B198" s="231"/>
      <c r="C198" s="232"/>
      <c r="D198" s="233" t="s">
        <v>154</v>
      </c>
      <c r="E198" s="234" t="s">
        <v>1</v>
      </c>
      <c r="F198" s="235" t="s">
        <v>1183</v>
      </c>
      <c r="G198" s="232"/>
      <c r="H198" s="234" t="s">
        <v>1</v>
      </c>
      <c r="I198" s="236"/>
      <c r="J198" s="232"/>
      <c r="K198" s="232"/>
      <c r="L198" s="237"/>
      <c r="M198" s="238"/>
      <c r="N198" s="239"/>
      <c r="O198" s="239"/>
      <c r="P198" s="239"/>
      <c r="Q198" s="239"/>
      <c r="R198" s="239"/>
      <c r="S198" s="239"/>
      <c r="T198" s="240"/>
      <c r="U198" s="13"/>
      <c r="V198" s="13"/>
      <c r="W198" s="13"/>
      <c r="X198" s="13"/>
      <c r="Y198" s="13"/>
      <c r="Z198" s="13"/>
      <c r="AA198" s="13"/>
      <c r="AB198" s="13"/>
      <c r="AC198" s="13"/>
      <c r="AD198" s="13"/>
      <c r="AE198" s="13"/>
      <c r="AT198" s="241" t="s">
        <v>154</v>
      </c>
      <c r="AU198" s="241" t="s">
        <v>97</v>
      </c>
      <c r="AV198" s="13" t="s">
        <v>80</v>
      </c>
      <c r="AW198" s="13" t="s">
        <v>30</v>
      </c>
      <c r="AX198" s="13" t="s">
        <v>73</v>
      </c>
      <c r="AY198" s="241" t="s">
        <v>145</v>
      </c>
    </row>
    <row r="199" s="14" customFormat="1">
      <c r="A199" s="14"/>
      <c r="B199" s="242"/>
      <c r="C199" s="243"/>
      <c r="D199" s="233" t="s">
        <v>154</v>
      </c>
      <c r="E199" s="244" t="s">
        <v>1</v>
      </c>
      <c r="F199" s="245" t="s">
        <v>1184</v>
      </c>
      <c r="G199" s="243"/>
      <c r="H199" s="246">
        <v>0.56399999999999995</v>
      </c>
      <c r="I199" s="247"/>
      <c r="J199" s="243"/>
      <c r="K199" s="243"/>
      <c r="L199" s="248"/>
      <c r="M199" s="249"/>
      <c r="N199" s="250"/>
      <c r="O199" s="250"/>
      <c r="P199" s="250"/>
      <c r="Q199" s="250"/>
      <c r="R199" s="250"/>
      <c r="S199" s="250"/>
      <c r="T199" s="251"/>
      <c r="U199" s="14"/>
      <c r="V199" s="14"/>
      <c r="W199" s="14"/>
      <c r="X199" s="14"/>
      <c r="Y199" s="14"/>
      <c r="Z199" s="14"/>
      <c r="AA199" s="14"/>
      <c r="AB199" s="14"/>
      <c r="AC199" s="14"/>
      <c r="AD199" s="14"/>
      <c r="AE199" s="14"/>
      <c r="AT199" s="252" t="s">
        <v>154</v>
      </c>
      <c r="AU199" s="252" t="s">
        <v>97</v>
      </c>
      <c r="AV199" s="14" t="s">
        <v>97</v>
      </c>
      <c r="AW199" s="14" t="s">
        <v>30</v>
      </c>
      <c r="AX199" s="14" t="s">
        <v>73</v>
      </c>
      <c r="AY199" s="252" t="s">
        <v>145</v>
      </c>
    </row>
    <row r="200" s="15" customFormat="1">
      <c r="A200" s="15"/>
      <c r="B200" s="253"/>
      <c r="C200" s="254"/>
      <c r="D200" s="233" t="s">
        <v>154</v>
      </c>
      <c r="E200" s="255" t="s">
        <v>1</v>
      </c>
      <c r="F200" s="256" t="s">
        <v>157</v>
      </c>
      <c r="G200" s="254"/>
      <c r="H200" s="257">
        <v>0.56399999999999995</v>
      </c>
      <c r="I200" s="258"/>
      <c r="J200" s="254"/>
      <c r="K200" s="254"/>
      <c r="L200" s="259"/>
      <c r="M200" s="260"/>
      <c r="N200" s="261"/>
      <c r="O200" s="261"/>
      <c r="P200" s="261"/>
      <c r="Q200" s="261"/>
      <c r="R200" s="261"/>
      <c r="S200" s="261"/>
      <c r="T200" s="262"/>
      <c r="U200" s="15"/>
      <c r="V200" s="15"/>
      <c r="W200" s="15"/>
      <c r="X200" s="15"/>
      <c r="Y200" s="15"/>
      <c r="Z200" s="15"/>
      <c r="AA200" s="15"/>
      <c r="AB200" s="15"/>
      <c r="AC200" s="15"/>
      <c r="AD200" s="15"/>
      <c r="AE200" s="15"/>
      <c r="AT200" s="263" t="s">
        <v>154</v>
      </c>
      <c r="AU200" s="263" t="s">
        <v>97</v>
      </c>
      <c r="AV200" s="15" t="s">
        <v>153</v>
      </c>
      <c r="AW200" s="15" t="s">
        <v>30</v>
      </c>
      <c r="AX200" s="15" t="s">
        <v>80</v>
      </c>
      <c r="AY200" s="263" t="s">
        <v>145</v>
      </c>
    </row>
    <row r="201" s="2" customFormat="1" ht="33" customHeight="1">
      <c r="A201" s="38"/>
      <c r="B201" s="39"/>
      <c r="C201" s="218" t="s">
        <v>7</v>
      </c>
      <c r="D201" s="218" t="s">
        <v>148</v>
      </c>
      <c r="E201" s="219" t="s">
        <v>1185</v>
      </c>
      <c r="F201" s="220" t="s">
        <v>1186</v>
      </c>
      <c r="G201" s="221" t="s">
        <v>1120</v>
      </c>
      <c r="H201" s="222">
        <v>0.56399999999999995</v>
      </c>
      <c r="I201" s="223"/>
      <c r="J201" s="224">
        <f>ROUND(I201*H201,2)</f>
        <v>0</v>
      </c>
      <c r="K201" s="220" t="s">
        <v>152</v>
      </c>
      <c r="L201" s="44"/>
      <c r="M201" s="225" t="s">
        <v>1</v>
      </c>
      <c r="N201" s="226" t="s">
        <v>38</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153</v>
      </c>
      <c r="AT201" s="229" t="s">
        <v>148</v>
      </c>
      <c r="AU201" s="229" t="s">
        <v>97</v>
      </c>
      <c r="AY201" s="17" t="s">
        <v>145</v>
      </c>
      <c r="BE201" s="230">
        <f>IF(N201="základní",J201,0)</f>
        <v>0</v>
      </c>
      <c r="BF201" s="230">
        <f>IF(N201="snížená",J201,0)</f>
        <v>0</v>
      </c>
      <c r="BG201" s="230">
        <f>IF(N201="zákl. přenesená",J201,0)</f>
        <v>0</v>
      </c>
      <c r="BH201" s="230">
        <f>IF(N201="sníž. přenesená",J201,0)</f>
        <v>0</v>
      </c>
      <c r="BI201" s="230">
        <f>IF(N201="nulová",J201,0)</f>
        <v>0</v>
      </c>
      <c r="BJ201" s="17" t="s">
        <v>80</v>
      </c>
      <c r="BK201" s="230">
        <f>ROUND(I201*H201,2)</f>
        <v>0</v>
      </c>
      <c r="BL201" s="17" t="s">
        <v>153</v>
      </c>
      <c r="BM201" s="229" t="s">
        <v>265</v>
      </c>
    </row>
    <row r="202" s="2" customFormat="1" ht="33" customHeight="1">
      <c r="A202" s="38"/>
      <c r="B202" s="39"/>
      <c r="C202" s="218" t="s">
        <v>208</v>
      </c>
      <c r="D202" s="218" t="s">
        <v>148</v>
      </c>
      <c r="E202" s="219" t="s">
        <v>1187</v>
      </c>
      <c r="F202" s="220" t="s">
        <v>1188</v>
      </c>
      <c r="G202" s="221" t="s">
        <v>1120</v>
      </c>
      <c r="H202" s="222">
        <v>9.8239999999999998</v>
      </c>
      <c r="I202" s="223"/>
      <c r="J202" s="224">
        <f>ROUND(I202*H202,2)</f>
        <v>0</v>
      </c>
      <c r="K202" s="220" t="s">
        <v>152</v>
      </c>
      <c r="L202" s="44"/>
      <c r="M202" s="225" t="s">
        <v>1</v>
      </c>
      <c r="N202" s="226" t="s">
        <v>38</v>
      </c>
      <c r="O202" s="91"/>
      <c r="P202" s="227">
        <f>O202*H202</f>
        <v>0</v>
      </c>
      <c r="Q202" s="227">
        <v>0</v>
      </c>
      <c r="R202" s="227">
        <f>Q202*H202</f>
        <v>0</v>
      </c>
      <c r="S202" s="227">
        <v>0</v>
      </c>
      <c r="T202" s="228">
        <f>S202*H202</f>
        <v>0</v>
      </c>
      <c r="U202" s="38"/>
      <c r="V202" s="38"/>
      <c r="W202" s="38"/>
      <c r="X202" s="38"/>
      <c r="Y202" s="38"/>
      <c r="Z202" s="38"/>
      <c r="AA202" s="38"/>
      <c r="AB202" s="38"/>
      <c r="AC202" s="38"/>
      <c r="AD202" s="38"/>
      <c r="AE202" s="38"/>
      <c r="AR202" s="229" t="s">
        <v>153</v>
      </c>
      <c r="AT202" s="229" t="s">
        <v>148</v>
      </c>
      <c r="AU202" s="229" t="s">
        <v>97</v>
      </c>
      <c r="AY202" s="17" t="s">
        <v>145</v>
      </c>
      <c r="BE202" s="230">
        <f>IF(N202="základní",J202,0)</f>
        <v>0</v>
      </c>
      <c r="BF202" s="230">
        <f>IF(N202="snížená",J202,0)</f>
        <v>0</v>
      </c>
      <c r="BG202" s="230">
        <f>IF(N202="zákl. přenesená",J202,0)</f>
        <v>0</v>
      </c>
      <c r="BH202" s="230">
        <f>IF(N202="sníž. přenesená",J202,0)</f>
        <v>0</v>
      </c>
      <c r="BI202" s="230">
        <f>IF(N202="nulová",J202,0)</f>
        <v>0</v>
      </c>
      <c r="BJ202" s="17" t="s">
        <v>80</v>
      </c>
      <c r="BK202" s="230">
        <f>ROUND(I202*H202,2)</f>
        <v>0</v>
      </c>
      <c r="BL202" s="17" t="s">
        <v>153</v>
      </c>
      <c r="BM202" s="229" t="s">
        <v>268</v>
      </c>
    </row>
    <row r="203" s="2" customFormat="1" ht="55.5" customHeight="1">
      <c r="A203" s="38"/>
      <c r="B203" s="39"/>
      <c r="C203" s="218" t="s">
        <v>270</v>
      </c>
      <c r="D203" s="218" t="s">
        <v>148</v>
      </c>
      <c r="E203" s="219" t="s">
        <v>1189</v>
      </c>
      <c r="F203" s="220" t="s">
        <v>1190</v>
      </c>
      <c r="G203" s="221" t="s">
        <v>151</v>
      </c>
      <c r="H203" s="222">
        <v>1.9350000000000001</v>
      </c>
      <c r="I203" s="223"/>
      <c r="J203" s="224">
        <f>ROUND(I203*H203,2)</f>
        <v>0</v>
      </c>
      <c r="K203" s="220" t="s">
        <v>152</v>
      </c>
      <c r="L203" s="44"/>
      <c r="M203" s="225" t="s">
        <v>1</v>
      </c>
      <c r="N203" s="226" t="s">
        <v>38</v>
      </c>
      <c r="O203" s="91"/>
      <c r="P203" s="227">
        <f>O203*H203</f>
        <v>0</v>
      </c>
      <c r="Q203" s="227">
        <v>0</v>
      </c>
      <c r="R203" s="227">
        <f>Q203*H203</f>
        <v>0</v>
      </c>
      <c r="S203" s="227">
        <v>0</v>
      </c>
      <c r="T203" s="228">
        <f>S203*H203</f>
        <v>0</v>
      </c>
      <c r="U203" s="38"/>
      <c r="V203" s="38"/>
      <c r="W203" s="38"/>
      <c r="X203" s="38"/>
      <c r="Y203" s="38"/>
      <c r="Z203" s="38"/>
      <c r="AA203" s="38"/>
      <c r="AB203" s="38"/>
      <c r="AC203" s="38"/>
      <c r="AD203" s="38"/>
      <c r="AE203" s="38"/>
      <c r="AR203" s="229" t="s">
        <v>153</v>
      </c>
      <c r="AT203" s="229" t="s">
        <v>148</v>
      </c>
      <c r="AU203" s="229" t="s">
        <v>97</v>
      </c>
      <c r="AY203" s="17" t="s">
        <v>145</v>
      </c>
      <c r="BE203" s="230">
        <f>IF(N203="základní",J203,0)</f>
        <v>0</v>
      </c>
      <c r="BF203" s="230">
        <f>IF(N203="snížená",J203,0)</f>
        <v>0</v>
      </c>
      <c r="BG203" s="230">
        <f>IF(N203="zákl. přenesená",J203,0)</f>
        <v>0</v>
      </c>
      <c r="BH203" s="230">
        <f>IF(N203="sníž. přenesená",J203,0)</f>
        <v>0</v>
      </c>
      <c r="BI203" s="230">
        <f>IF(N203="nulová",J203,0)</f>
        <v>0</v>
      </c>
      <c r="BJ203" s="17" t="s">
        <v>80</v>
      </c>
      <c r="BK203" s="230">
        <f>ROUND(I203*H203,2)</f>
        <v>0</v>
      </c>
      <c r="BL203" s="17" t="s">
        <v>153</v>
      </c>
      <c r="BM203" s="229" t="s">
        <v>273</v>
      </c>
    </row>
    <row r="204" s="14" customFormat="1">
      <c r="A204" s="14"/>
      <c r="B204" s="242"/>
      <c r="C204" s="243"/>
      <c r="D204" s="233" t="s">
        <v>154</v>
      </c>
      <c r="E204" s="244" t="s">
        <v>1</v>
      </c>
      <c r="F204" s="245" t="s">
        <v>1191</v>
      </c>
      <c r="G204" s="243"/>
      <c r="H204" s="246">
        <v>1.9350000000000001</v>
      </c>
      <c r="I204" s="247"/>
      <c r="J204" s="243"/>
      <c r="K204" s="243"/>
      <c r="L204" s="248"/>
      <c r="M204" s="249"/>
      <c r="N204" s="250"/>
      <c r="O204" s="250"/>
      <c r="P204" s="250"/>
      <c r="Q204" s="250"/>
      <c r="R204" s="250"/>
      <c r="S204" s="250"/>
      <c r="T204" s="251"/>
      <c r="U204" s="14"/>
      <c r="V204" s="14"/>
      <c r="W204" s="14"/>
      <c r="X204" s="14"/>
      <c r="Y204" s="14"/>
      <c r="Z204" s="14"/>
      <c r="AA204" s="14"/>
      <c r="AB204" s="14"/>
      <c r="AC204" s="14"/>
      <c r="AD204" s="14"/>
      <c r="AE204" s="14"/>
      <c r="AT204" s="252" t="s">
        <v>154</v>
      </c>
      <c r="AU204" s="252" t="s">
        <v>97</v>
      </c>
      <c r="AV204" s="14" t="s">
        <v>97</v>
      </c>
      <c r="AW204" s="14" t="s">
        <v>30</v>
      </c>
      <c r="AX204" s="14" t="s">
        <v>73</v>
      </c>
      <c r="AY204" s="252" t="s">
        <v>145</v>
      </c>
    </row>
    <row r="205" s="15" customFormat="1">
      <c r="A205" s="15"/>
      <c r="B205" s="253"/>
      <c r="C205" s="254"/>
      <c r="D205" s="233" t="s">
        <v>154</v>
      </c>
      <c r="E205" s="255" t="s">
        <v>1</v>
      </c>
      <c r="F205" s="256" t="s">
        <v>157</v>
      </c>
      <c r="G205" s="254"/>
      <c r="H205" s="257">
        <v>1.9350000000000001</v>
      </c>
      <c r="I205" s="258"/>
      <c r="J205" s="254"/>
      <c r="K205" s="254"/>
      <c r="L205" s="259"/>
      <c r="M205" s="260"/>
      <c r="N205" s="261"/>
      <c r="O205" s="261"/>
      <c r="P205" s="261"/>
      <c r="Q205" s="261"/>
      <c r="R205" s="261"/>
      <c r="S205" s="261"/>
      <c r="T205" s="262"/>
      <c r="U205" s="15"/>
      <c r="V205" s="15"/>
      <c r="W205" s="15"/>
      <c r="X205" s="15"/>
      <c r="Y205" s="15"/>
      <c r="Z205" s="15"/>
      <c r="AA205" s="15"/>
      <c r="AB205" s="15"/>
      <c r="AC205" s="15"/>
      <c r="AD205" s="15"/>
      <c r="AE205" s="15"/>
      <c r="AT205" s="263" t="s">
        <v>154</v>
      </c>
      <c r="AU205" s="263" t="s">
        <v>97</v>
      </c>
      <c r="AV205" s="15" t="s">
        <v>153</v>
      </c>
      <c r="AW205" s="15" t="s">
        <v>30</v>
      </c>
      <c r="AX205" s="15" t="s">
        <v>80</v>
      </c>
      <c r="AY205" s="263" t="s">
        <v>145</v>
      </c>
    </row>
    <row r="206" s="2" customFormat="1" ht="37.8" customHeight="1">
      <c r="A206" s="38"/>
      <c r="B206" s="39"/>
      <c r="C206" s="218" t="s">
        <v>212</v>
      </c>
      <c r="D206" s="218" t="s">
        <v>148</v>
      </c>
      <c r="E206" s="219" t="s">
        <v>1192</v>
      </c>
      <c r="F206" s="220" t="s">
        <v>1193</v>
      </c>
      <c r="G206" s="221" t="s">
        <v>165</v>
      </c>
      <c r="H206" s="222">
        <v>24</v>
      </c>
      <c r="I206" s="223"/>
      <c r="J206" s="224">
        <f>ROUND(I206*H206,2)</f>
        <v>0</v>
      </c>
      <c r="K206" s="220" t="s">
        <v>152</v>
      </c>
      <c r="L206" s="44"/>
      <c r="M206" s="225" t="s">
        <v>1</v>
      </c>
      <c r="N206" s="226" t="s">
        <v>38</v>
      </c>
      <c r="O206" s="91"/>
      <c r="P206" s="227">
        <f>O206*H206</f>
        <v>0</v>
      </c>
      <c r="Q206" s="227">
        <v>0</v>
      </c>
      <c r="R206" s="227">
        <f>Q206*H206</f>
        <v>0</v>
      </c>
      <c r="S206" s="227">
        <v>0</v>
      </c>
      <c r="T206" s="228">
        <f>S206*H206</f>
        <v>0</v>
      </c>
      <c r="U206" s="38"/>
      <c r="V206" s="38"/>
      <c r="W206" s="38"/>
      <c r="X206" s="38"/>
      <c r="Y206" s="38"/>
      <c r="Z206" s="38"/>
      <c r="AA206" s="38"/>
      <c r="AB206" s="38"/>
      <c r="AC206" s="38"/>
      <c r="AD206" s="38"/>
      <c r="AE206" s="38"/>
      <c r="AR206" s="229" t="s">
        <v>153</v>
      </c>
      <c r="AT206" s="229" t="s">
        <v>148</v>
      </c>
      <c r="AU206" s="229" t="s">
        <v>97</v>
      </c>
      <c r="AY206" s="17" t="s">
        <v>145</v>
      </c>
      <c r="BE206" s="230">
        <f>IF(N206="základní",J206,0)</f>
        <v>0</v>
      </c>
      <c r="BF206" s="230">
        <f>IF(N206="snížená",J206,0)</f>
        <v>0</v>
      </c>
      <c r="BG206" s="230">
        <f>IF(N206="zákl. přenesená",J206,0)</f>
        <v>0</v>
      </c>
      <c r="BH206" s="230">
        <f>IF(N206="sníž. přenesená",J206,0)</f>
        <v>0</v>
      </c>
      <c r="BI206" s="230">
        <f>IF(N206="nulová",J206,0)</f>
        <v>0</v>
      </c>
      <c r="BJ206" s="17" t="s">
        <v>80</v>
      </c>
      <c r="BK206" s="230">
        <f>ROUND(I206*H206,2)</f>
        <v>0</v>
      </c>
      <c r="BL206" s="17" t="s">
        <v>153</v>
      </c>
      <c r="BM206" s="229" t="s">
        <v>276</v>
      </c>
    </row>
    <row r="207" s="14" customFormat="1">
      <c r="A207" s="14"/>
      <c r="B207" s="242"/>
      <c r="C207" s="243"/>
      <c r="D207" s="233" t="s">
        <v>154</v>
      </c>
      <c r="E207" s="244" t="s">
        <v>1</v>
      </c>
      <c r="F207" s="245" t="s">
        <v>1194</v>
      </c>
      <c r="G207" s="243"/>
      <c r="H207" s="246">
        <v>24</v>
      </c>
      <c r="I207" s="247"/>
      <c r="J207" s="243"/>
      <c r="K207" s="243"/>
      <c r="L207" s="248"/>
      <c r="M207" s="249"/>
      <c r="N207" s="250"/>
      <c r="O207" s="250"/>
      <c r="P207" s="250"/>
      <c r="Q207" s="250"/>
      <c r="R207" s="250"/>
      <c r="S207" s="250"/>
      <c r="T207" s="251"/>
      <c r="U207" s="14"/>
      <c r="V207" s="14"/>
      <c r="W207" s="14"/>
      <c r="X207" s="14"/>
      <c r="Y207" s="14"/>
      <c r="Z207" s="14"/>
      <c r="AA207" s="14"/>
      <c r="AB207" s="14"/>
      <c r="AC207" s="14"/>
      <c r="AD207" s="14"/>
      <c r="AE207" s="14"/>
      <c r="AT207" s="252" t="s">
        <v>154</v>
      </c>
      <c r="AU207" s="252" t="s">
        <v>97</v>
      </c>
      <c r="AV207" s="14" t="s">
        <v>97</v>
      </c>
      <c r="AW207" s="14" t="s">
        <v>30</v>
      </c>
      <c r="AX207" s="14" t="s">
        <v>73</v>
      </c>
      <c r="AY207" s="252" t="s">
        <v>145</v>
      </c>
    </row>
    <row r="208" s="15" customFormat="1">
      <c r="A208" s="15"/>
      <c r="B208" s="253"/>
      <c r="C208" s="254"/>
      <c r="D208" s="233" t="s">
        <v>154</v>
      </c>
      <c r="E208" s="255" t="s">
        <v>1</v>
      </c>
      <c r="F208" s="256" t="s">
        <v>157</v>
      </c>
      <c r="G208" s="254"/>
      <c r="H208" s="257">
        <v>24</v>
      </c>
      <c r="I208" s="258"/>
      <c r="J208" s="254"/>
      <c r="K208" s="254"/>
      <c r="L208" s="259"/>
      <c r="M208" s="260"/>
      <c r="N208" s="261"/>
      <c r="O208" s="261"/>
      <c r="P208" s="261"/>
      <c r="Q208" s="261"/>
      <c r="R208" s="261"/>
      <c r="S208" s="261"/>
      <c r="T208" s="262"/>
      <c r="U208" s="15"/>
      <c r="V208" s="15"/>
      <c r="W208" s="15"/>
      <c r="X208" s="15"/>
      <c r="Y208" s="15"/>
      <c r="Z208" s="15"/>
      <c r="AA208" s="15"/>
      <c r="AB208" s="15"/>
      <c r="AC208" s="15"/>
      <c r="AD208" s="15"/>
      <c r="AE208" s="15"/>
      <c r="AT208" s="263" t="s">
        <v>154</v>
      </c>
      <c r="AU208" s="263" t="s">
        <v>97</v>
      </c>
      <c r="AV208" s="15" t="s">
        <v>153</v>
      </c>
      <c r="AW208" s="15" t="s">
        <v>30</v>
      </c>
      <c r="AX208" s="15" t="s">
        <v>80</v>
      </c>
      <c r="AY208" s="263" t="s">
        <v>145</v>
      </c>
    </row>
    <row r="209" s="2" customFormat="1" ht="49.05" customHeight="1">
      <c r="A209" s="38"/>
      <c r="B209" s="39"/>
      <c r="C209" s="218" t="s">
        <v>277</v>
      </c>
      <c r="D209" s="218" t="s">
        <v>148</v>
      </c>
      <c r="E209" s="219" t="s">
        <v>1195</v>
      </c>
      <c r="F209" s="220" t="s">
        <v>1196</v>
      </c>
      <c r="G209" s="221" t="s">
        <v>421</v>
      </c>
      <c r="H209" s="222">
        <v>1.3</v>
      </c>
      <c r="I209" s="223"/>
      <c r="J209" s="224">
        <f>ROUND(I209*H209,2)</f>
        <v>0</v>
      </c>
      <c r="K209" s="220" t="s">
        <v>152</v>
      </c>
      <c r="L209" s="44"/>
      <c r="M209" s="225" t="s">
        <v>1</v>
      </c>
      <c r="N209" s="226" t="s">
        <v>38</v>
      </c>
      <c r="O209" s="91"/>
      <c r="P209" s="227">
        <f>O209*H209</f>
        <v>0</v>
      </c>
      <c r="Q209" s="227">
        <v>0</v>
      </c>
      <c r="R209" s="227">
        <f>Q209*H209</f>
        <v>0</v>
      </c>
      <c r="S209" s="227">
        <v>0</v>
      </c>
      <c r="T209" s="228">
        <f>S209*H209</f>
        <v>0</v>
      </c>
      <c r="U209" s="38"/>
      <c r="V209" s="38"/>
      <c r="W209" s="38"/>
      <c r="X209" s="38"/>
      <c r="Y209" s="38"/>
      <c r="Z209" s="38"/>
      <c r="AA209" s="38"/>
      <c r="AB209" s="38"/>
      <c r="AC209" s="38"/>
      <c r="AD209" s="38"/>
      <c r="AE209" s="38"/>
      <c r="AR209" s="229" t="s">
        <v>153</v>
      </c>
      <c r="AT209" s="229" t="s">
        <v>148</v>
      </c>
      <c r="AU209" s="229" t="s">
        <v>97</v>
      </c>
      <c r="AY209" s="17" t="s">
        <v>145</v>
      </c>
      <c r="BE209" s="230">
        <f>IF(N209="základní",J209,0)</f>
        <v>0</v>
      </c>
      <c r="BF209" s="230">
        <f>IF(N209="snížená",J209,0)</f>
        <v>0</v>
      </c>
      <c r="BG209" s="230">
        <f>IF(N209="zákl. přenesená",J209,0)</f>
        <v>0</v>
      </c>
      <c r="BH209" s="230">
        <f>IF(N209="sníž. přenesená",J209,0)</f>
        <v>0</v>
      </c>
      <c r="BI209" s="230">
        <f>IF(N209="nulová",J209,0)</f>
        <v>0</v>
      </c>
      <c r="BJ209" s="17" t="s">
        <v>80</v>
      </c>
      <c r="BK209" s="230">
        <f>ROUND(I209*H209,2)</f>
        <v>0</v>
      </c>
      <c r="BL209" s="17" t="s">
        <v>153</v>
      </c>
      <c r="BM209" s="229" t="s">
        <v>280</v>
      </c>
    </row>
    <row r="210" s="14" customFormat="1">
      <c r="A210" s="14"/>
      <c r="B210" s="242"/>
      <c r="C210" s="243"/>
      <c r="D210" s="233" t="s">
        <v>154</v>
      </c>
      <c r="E210" s="244" t="s">
        <v>1</v>
      </c>
      <c r="F210" s="245" t="s">
        <v>1197</v>
      </c>
      <c r="G210" s="243"/>
      <c r="H210" s="246">
        <v>1.3</v>
      </c>
      <c r="I210" s="247"/>
      <c r="J210" s="243"/>
      <c r="K210" s="243"/>
      <c r="L210" s="248"/>
      <c r="M210" s="249"/>
      <c r="N210" s="250"/>
      <c r="O210" s="250"/>
      <c r="P210" s="250"/>
      <c r="Q210" s="250"/>
      <c r="R210" s="250"/>
      <c r="S210" s="250"/>
      <c r="T210" s="251"/>
      <c r="U210" s="14"/>
      <c r="V210" s="14"/>
      <c r="W210" s="14"/>
      <c r="X210" s="14"/>
      <c r="Y210" s="14"/>
      <c r="Z210" s="14"/>
      <c r="AA210" s="14"/>
      <c r="AB210" s="14"/>
      <c r="AC210" s="14"/>
      <c r="AD210" s="14"/>
      <c r="AE210" s="14"/>
      <c r="AT210" s="252" t="s">
        <v>154</v>
      </c>
      <c r="AU210" s="252" t="s">
        <v>97</v>
      </c>
      <c r="AV210" s="14" t="s">
        <v>97</v>
      </c>
      <c r="AW210" s="14" t="s">
        <v>30</v>
      </c>
      <c r="AX210" s="14" t="s">
        <v>73</v>
      </c>
      <c r="AY210" s="252" t="s">
        <v>145</v>
      </c>
    </row>
    <row r="211" s="15" customFormat="1">
      <c r="A211" s="15"/>
      <c r="B211" s="253"/>
      <c r="C211" s="254"/>
      <c r="D211" s="233" t="s">
        <v>154</v>
      </c>
      <c r="E211" s="255" t="s">
        <v>1</v>
      </c>
      <c r="F211" s="256" t="s">
        <v>157</v>
      </c>
      <c r="G211" s="254"/>
      <c r="H211" s="257">
        <v>1.3</v>
      </c>
      <c r="I211" s="258"/>
      <c r="J211" s="254"/>
      <c r="K211" s="254"/>
      <c r="L211" s="259"/>
      <c r="M211" s="260"/>
      <c r="N211" s="261"/>
      <c r="O211" s="261"/>
      <c r="P211" s="261"/>
      <c r="Q211" s="261"/>
      <c r="R211" s="261"/>
      <c r="S211" s="261"/>
      <c r="T211" s="262"/>
      <c r="U211" s="15"/>
      <c r="V211" s="15"/>
      <c r="W211" s="15"/>
      <c r="X211" s="15"/>
      <c r="Y211" s="15"/>
      <c r="Z211" s="15"/>
      <c r="AA211" s="15"/>
      <c r="AB211" s="15"/>
      <c r="AC211" s="15"/>
      <c r="AD211" s="15"/>
      <c r="AE211" s="15"/>
      <c r="AT211" s="263" t="s">
        <v>154</v>
      </c>
      <c r="AU211" s="263" t="s">
        <v>97</v>
      </c>
      <c r="AV211" s="15" t="s">
        <v>153</v>
      </c>
      <c r="AW211" s="15" t="s">
        <v>30</v>
      </c>
      <c r="AX211" s="15" t="s">
        <v>80</v>
      </c>
      <c r="AY211" s="263" t="s">
        <v>145</v>
      </c>
    </row>
    <row r="212" s="12" customFormat="1" ht="22.8" customHeight="1">
      <c r="A212" s="12"/>
      <c r="B212" s="202"/>
      <c r="C212" s="203"/>
      <c r="D212" s="204" t="s">
        <v>72</v>
      </c>
      <c r="E212" s="216" t="s">
        <v>228</v>
      </c>
      <c r="F212" s="216" t="s">
        <v>229</v>
      </c>
      <c r="G212" s="203"/>
      <c r="H212" s="203"/>
      <c r="I212" s="206"/>
      <c r="J212" s="217">
        <f>BK212</f>
        <v>0</v>
      </c>
      <c r="K212" s="203"/>
      <c r="L212" s="208"/>
      <c r="M212" s="209"/>
      <c r="N212" s="210"/>
      <c r="O212" s="210"/>
      <c r="P212" s="211">
        <f>P213</f>
        <v>0</v>
      </c>
      <c r="Q212" s="210"/>
      <c r="R212" s="211">
        <f>R213</f>
        <v>0</v>
      </c>
      <c r="S212" s="210"/>
      <c r="T212" s="212">
        <f>T213</f>
        <v>0</v>
      </c>
      <c r="U212" s="12"/>
      <c r="V212" s="12"/>
      <c r="W212" s="12"/>
      <c r="X212" s="12"/>
      <c r="Y212" s="12"/>
      <c r="Z212" s="12"/>
      <c r="AA212" s="12"/>
      <c r="AB212" s="12"/>
      <c r="AC212" s="12"/>
      <c r="AD212" s="12"/>
      <c r="AE212" s="12"/>
      <c r="AR212" s="213" t="s">
        <v>80</v>
      </c>
      <c r="AT212" s="214" t="s">
        <v>72</v>
      </c>
      <c r="AU212" s="214" t="s">
        <v>80</v>
      </c>
      <c r="AY212" s="213" t="s">
        <v>145</v>
      </c>
      <c r="BK212" s="215">
        <f>BK213</f>
        <v>0</v>
      </c>
    </row>
    <row r="213" s="2" customFormat="1" ht="37.8" customHeight="1">
      <c r="A213" s="38"/>
      <c r="B213" s="39"/>
      <c r="C213" s="218" t="s">
        <v>218</v>
      </c>
      <c r="D213" s="218" t="s">
        <v>148</v>
      </c>
      <c r="E213" s="219" t="s">
        <v>231</v>
      </c>
      <c r="F213" s="220" t="s">
        <v>232</v>
      </c>
      <c r="G213" s="221" t="s">
        <v>233</v>
      </c>
      <c r="H213" s="222">
        <v>30.242000000000001</v>
      </c>
      <c r="I213" s="223"/>
      <c r="J213" s="224">
        <f>ROUND(I213*H213,2)</f>
        <v>0</v>
      </c>
      <c r="K213" s="220" t="s">
        <v>152</v>
      </c>
      <c r="L213" s="44"/>
      <c r="M213" s="225" t="s">
        <v>1</v>
      </c>
      <c r="N213" s="226" t="s">
        <v>38</v>
      </c>
      <c r="O213" s="91"/>
      <c r="P213" s="227">
        <f>O213*H213</f>
        <v>0</v>
      </c>
      <c r="Q213" s="227">
        <v>0</v>
      </c>
      <c r="R213" s="227">
        <f>Q213*H213</f>
        <v>0</v>
      </c>
      <c r="S213" s="227">
        <v>0</v>
      </c>
      <c r="T213" s="228">
        <f>S213*H213</f>
        <v>0</v>
      </c>
      <c r="U213" s="38"/>
      <c r="V213" s="38"/>
      <c r="W213" s="38"/>
      <c r="X213" s="38"/>
      <c r="Y213" s="38"/>
      <c r="Z213" s="38"/>
      <c r="AA213" s="38"/>
      <c r="AB213" s="38"/>
      <c r="AC213" s="38"/>
      <c r="AD213" s="38"/>
      <c r="AE213" s="38"/>
      <c r="AR213" s="229" t="s">
        <v>153</v>
      </c>
      <c r="AT213" s="229" t="s">
        <v>148</v>
      </c>
      <c r="AU213" s="229" t="s">
        <v>97</v>
      </c>
      <c r="AY213" s="17" t="s">
        <v>145</v>
      </c>
      <c r="BE213" s="230">
        <f>IF(N213="základní",J213,0)</f>
        <v>0</v>
      </c>
      <c r="BF213" s="230">
        <f>IF(N213="snížená",J213,0)</f>
        <v>0</v>
      </c>
      <c r="BG213" s="230">
        <f>IF(N213="zákl. přenesená",J213,0)</f>
        <v>0</v>
      </c>
      <c r="BH213" s="230">
        <f>IF(N213="sníž. přenesená",J213,0)</f>
        <v>0</v>
      </c>
      <c r="BI213" s="230">
        <f>IF(N213="nulová",J213,0)</f>
        <v>0</v>
      </c>
      <c r="BJ213" s="17" t="s">
        <v>80</v>
      </c>
      <c r="BK213" s="230">
        <f>ROUND(I213*H213,2)</f>
        <v>0</v>
      </c>
      <c r="BL213" s="17" t="s">
        <v>153</v>
      </c>
      <c r="BM213" s="229" t="s">
        <v>281</v>
      </c>
    </row>
    <row r="214" s="12" customFormat="1" ht="22.8" customHeight="1">
      <c r="A214" s="12"/>
      <c r="B214" s="202"/>
      <c r="C214" s="203"/>
      <c r="D214" s="204" t="s">
        <v>72</v>
      </c>
      <c r="E214" s="216" t="s">
        <v>235</v>
      </c>
      <c r="F214" s="216" t="s">
        <v>236</v>
      </c>
      <c r="G214" s="203"/>
      <c r="H214" s="203"/>
      <c r="I214" s="206"/>
      <c r="J214" s="217">
        <f>BK214</f>
        <v>0</v>
      </c>
      <c r="K214" s="203"/>
      <c r="L214" s="208"/>
      <c r="M214" s="209"/>
      <c r="N214" s="210"/>
      <c r="O214" s="210"/>
      <c r="P214" s="211">
        <f>P215</f>
        <v>0</v>
      </c>
      <c r="Q214" s="210"/>
      <c r="R214" s="211">
        <f>R215</f>
        <v>0</v>
      </c>
      <c r="S214" s="210"/>
      <c r="T214" s="212">
        <f>T215</f>
        <v>0</v>
      </c>
      <c r="U214" s="12"/>
      <c r="V214" s="12"/>
      <c r="W214" s="12"/>
      <c r="X214" s="12"/>
      <c r="Y214" s="12"/>
      <c r="Z214" s="12"/>
      <c r="AA214" s="12"/>
      <c r="AB214" s="12"/>
      <c r="AC214" s="12"/>
      <c r="AD214" s="12"/>
      <c r="AE214" s="12"/>
      <c r="AR214" s="213" t="s">
        <v>80</v>
      </c>
      <c r="AT214" s="214" t="s">
        <v>72</v>
      </c>
      <c r="AU214" s="214" t="s">
        <v>80</v>
      </c>
      <c r="AY214" s="213" t="s">
        <v>145</v>
      </c>
      <c r="BK214" s="215">
        <f>BK215</f>
        <v>0</v>
      </c>
    </row>
    <row r="215" s="2" customFormat="1" ht="55.5" customHeight="1">
      <c r="A215" s="38"/>
      <c r="B215" s="39"/>
      <c r="C215" s="218" t="s">
        <v>282</v>
      </c>
      <c r="D215" s="218" t="s">
        <v>148</v>
      </c>
      <c r="E215" s="219" t="s">
        <v>237</v>
      </c>
      <c r="F215" s="220" t="s">
        <v>238</v>
      </c>
      <c r="G215" s="221" t="s">
        <v>233</v>
      </c>
      <c r="H215" s="222">
        <v>30.434999999999999</v>
      </c>
      <c r="I215" s="223"/>
      <c r="J215" s="224">
        <f>ROUND(I215*H215,2)</f>
        <v>0</v>
      </c>
      <c r="K215" s="220" t="s">
        <v>152</v>
      </c>
      <c r="L215" s="44"/>
      <c r="M215" s="225" t="s">
        <v>1</v>
      </c>
      <c r="N215" s="226" t="s">
        <v>38</v>
      </c>
      <c r="O215" s="91"/>
      <c r="P215" s="227">
        <f>O215*H215</f>
        <v>0</v>
      </c>
      <c r="Q215" s="227">
        <v>0</v>
      </c>
      <c r="R215" s="227">
        <f>Q215*H215</f>
        <v>0</v>
      </c>
      <c r="S215" s="227">
        <v>0</v>
      </c>
      <c r="T215" s="228">
        <f>S215*H215</f>
        <v>0</v>
      </c>
      <c r="U215" s="38"/>
      <c r="V215" s="38"/>
      <c r="W215" s="38"/>
      <c r="X215" s="38"/>
      <c r="Y215" s="38"/>
      <c r="Z215" s="38"/>
      <c r="AA215" s="38"/>
      <c r="AB215" s="38"/>
      <c r="AC215" s="38"/>
      <c r="AD215" s="38"/>
      <c r="AE215" s="38"/>
      <c r="AR215" s="229" t="s">
        <v>153</v>
      </c>
      <c r="AT215" s="229" t="s">
        <v>148</v>
      </c>
      <c r="AU215" s="229" t="s">
        <v>97</v>
      </c>
      <c r="AY215" s="17" t="s">
        <v>145</v>
      </c>
      <c r="BE215" s="230">
        <f>IF(N215="základní",J215,0)</f>
        <v>0</v>
      </c>
      <c r="BF215" s="230">
        <f>IF(N215="snížená",J215,0)</f>
        <v>0</v>
      </c>
      <c r="BG215" s="230">
        <f>IF(N215="zákl. přenesená",J215,0)</f>
        <v>0</v>
      </c>
      <c r="BH215" s="230">
        <f>IF(N215="sníž. přenesená",J215,0)</f>
        <v>0</v>
      </c>
      <c r="BI215" s="230">
        <f>IF(N215="nulová",J215,0)</f>
        <v>0</v>
      </c>
      <c r="BJ215" s="17" t="s">
        <v>80</v>
      </c>
      <c r="BK215" s="230">
        <f>ROUND(I215*H215,2)</f>
        <v>0</v>
      </c>
      <c r="BL215" s="17" t="s">
        <v>153</v>
      </c>
      <c r="BM215" s="229" t="s">
        <v>285</v>
      </c>
    </row>
    <row r="216" s="12" customFormat="1" ht="25.92" customHeight="1">
      <c r="A216" s="12"/>
      <c r="B216" s="202"/>
      <c r="C216" s="203"/>
      <c r="D216" s="204" t="s">
        <v>72</v>
      </c>
      <c r="E216" s="205" t="s">
        <v>240</v>
      </c>
      <c r="F216" s="205" t="s">
        <v>241</v>
      </c>
      <c r="G216" s="203"/>
      <c r="H216" s="203"/>
      <c r="I216" s="206"/>
      <c r="J216" s="207">
        <f>BK216</f>
        <v>0</v>
      </c>
      <c r="K216" s="203"/>
      <c r="L216" s="208"/>
      <c r="M216" s="209"/>
      <c r="N216" s="210"/>
      <c r="O216" s="210"/>
      <c r="P216" s="211">
        <f>P217+P236+P257+P264</f>
        <v>0</v>
      </c>
      <c r="Q216" s="210"/>
      <c r="R216" s="211">
        <f>R217+R236+R257+R264</f>
        <v>0</v>
      </c>
      <c r="S216" s="210"/>
      <c r="T216" s="212">
        <f>T217+T236+T257+T264</f>
        <v>0</v>
      </c>
      <c r="U216" s="12"/>
      <c r="V216" s="12"/>
      <c r="W216" s="12"/>
      <c r="X216" s="12"/>
      <c r="Y216" s="12"/>
      <c r="Z216" s="12"/>
      <c r="AA216" s="12"/>
      <c r="AB216" s="12"/>
      <c r="AC216" s="12"/>
      <c r="AD216" s="12"/>
      <c r="AE216" s="12"/>
      <c r="AR216" s="213" t="s">
        <v>97</v>
      </c>
      <c r="AT216" s="214" t="s">
        <v>72</v>
      </c>
      <c r="AU216" s="214" t="s">
        <v>73</v>
      </c>
      <c r="AY216" s="213" t="s">
        <v>145</v>
      </c>
      <c r="BK216" s="215">
        <f>BK217+BK236+BK257+BK264</f>
        <v>0</v>
      </c>
    </row>
    <row r="217" s="12" customFormat="1" ht="22.8" customHeight="1">
      <c r="A217" s="12"/>
      <c r="B217" s="202"/>
      <c r="C217" s="203"/>
      <c r="D217" s="204" t="s">
        <v>72</v>
      </c>
      <c r="E217" s="216" t="s">
        <v>1198</v>
      </c>
      <c r="F217" s="216" t="s">
        <v>1199</v>
      </c>
      <c r="G217" s="203"/>
      <c r="H217" s="203"/>
      <c r="I217" s="206"/>
      <c r="J217" s="217">
        <f>BK217</f>
        <v>0</v>
      </c>
      <c r="K217" s="203"/>
      <c r="L217" s="208"/>
      <c r="M217" s="209"/>
      <c r="N217" s="210"/>
      <c r="O217" s="210"/>
      <c r="P217" s="211">
        <f>SUM(P218:P235)</f>
        <v>0</v>
      </c>
      <c r="Q217" s="210"/>
      <c r="R217" s="211">
        <f>SUM(R218:R235)</f>
        <v>0</v>
      </c>
      <c r="S217" s="210"/>
      <c r="T217" s="212">
        <f>SUM(T218:T235)</f>
        <v>0</v>
      </c>
      <c r="U217" s="12"/>
      <c r="V217" s="12"/>
      <c r="W217" s="12"/>
      <c r="X217" s="12"/>
      <c r="Y217" s="12"/>
      <c r="Z217" s="12"/>
      <c r="AA217" s="12"/>
      <c r="AB217" s="12"/>
      <c r="AC217" s="12"/>
      <c r="AD217" s="12"/>
      <c r="AE217" s="12"/>
      <c r="AR217" s="213" t="s">
        <v>97</v>
      </c>
      <c r="AT217" s="214" t="s">
        <v>72</v>
      </c>
      <c r="AU217" s="214" t="s">
        <v>80</v>
      </c>
      <c r="AY217" s="213" t="s">
        <v>145</v>
      </c>
      <c r="BK217" s="215">
        <f>SUM(BK218:BK235)</f>
        <v>0</v>
      </c>
    </row>
    <row r="218" s="2" customFormat="1" ht="24.15" customHeight="1">
      <c r="A218" s="38"/>
      <c r="B218" s="39"/>
      <c r="C218" s="218" t="s">
        <v>224</v>
      </c>
      <c r="D218" s="218" t="s">
        <v>148</v>
      </c>
      <c r="E218" s="219" t="s">
        <v>1200</v>
      </c>
      <c r="F218" s="220" t="s">
        <v>1201</v>
      </c>
      <c r="G218" s="221" t="s">
        <v>151</v>
      </c>
      <c r="H218" s="222">
        <v>11.279999999999999</v>
      </c>
      <c r="I218" s="223"/>
      <c r="J218" s="224">
        <f>ROUND(I218*H218,2)</f>
        <v>0</v>
      </c>
      <c r="K218" s="220" t="s">
        <v>152</v>
      </c>
      <c r="L218" s="44"/>
      <c r="M218" s="225" t="s">
        <v>1</v>
      </c>
      <c r="N218" s="226" t="s">
        <v>38</v>
      </c>
      <c r="O218" s="91"/>
      <c r="P218" s="227">
        <f>O218*H218</f>
        <v>0</v>
      </c>
      <c r="Q218" s="227">
        <v>0</v>
      </c>
      <c r="R218" s="227">
        <f>Q218*H218</f>
        <v>0</v>
      </c>
      <c r="S218" s="227">
        <v>0</v>
      </c>
      <c r="T218" s="228">
        <f>S218*H218</f>
        <v>0</v>
      </c>
      <c r="U218" s="38"/>
      <c r="V218" s="38"/>
      <c r="W218" s="38"/>
      <c r="X218" s="38"/>
      <c r="Y218" s="38"/>
      <c r="Z218" s="38"/>
      <c r="AA218" s="38"/>
      <c r="AB218" s="38"/>
      <c r="AC218" s="38"/>
      <c r="AD218" s="38"/>
      <c r="AE218" s="38"/>
      <c r="AR218" s="229" t="s">
        <v>193</v>
      </c>
      <c r="AT218" s="229" t="s">
        <v>148</v>
      </c>
      <c r="AU218" s="229" t="s">
        <v>97</v>
      </c>
      <c r="AY218" s="17" t="s">
        <v>145</v>
      </c>
      <c r="BE218" s="230">
        <f>IF(N218="základní",J218,0)</f>
        <v>0</v>
      </c>
      <c r="BF218" s="230">
        <f>IF(N218="snížená",J218,0)</f>
        <v>0</v>
      </c>
      <c r="BG218" s="230">
        <f>IF(N218="zákl. přenesená",J218,0)</f>
        <v>0</v>
      </c>
      <c r="BH218" s="230">
        <f>IF(N218="sníž. přenesená",J218,0)</f>
        <v>0</v>
      </c>
      <c r="BI218" s="230">
        <f>IF(N218="nulová",J218,0)</f>
        <v>0</v>
      </c>
      <c r="BJ218" s="17" t="s">
        <v>80</v>
      </c>
      <c r="BK218" s="230">
        <f>ROUND(I218*H218,2)</f>
        <v>0</v>
      </c>
      <c r="BL218" s="17" t="s">
        <v>193</v>
      </c>
      <c r="BM218" s="229" t="s">
        <v>288</v>
      </c>
    </row>
    <row r="219" s="13" customFormat="1">
      <c r="A219" s="13"/>
      <c r="B219" s="231"/>
      <c r="C219" s="232"/>
      <c r="D219" s="233" t="s">
        <v>154</v>
      </c>
      <c r="E219" s="234" t="s">
        <v>1</v>
      </c>
      <c r="F219" s="235" t="s">
        <v>1179</v>
      </c>
      <c r="G219" s="232"/>
      <c r="H219" s="234" t="s">
        <v>1</v>
      </c>
      <c r="I219" s="236"/>
      <c r="J219" s="232"/>
      <c r="K219" s="232"/>
      <c r="L219" s="237"/>
      <c r="M219" s="238"/>
      <c r="N219" s="239"/>
      <c r="O219" s="239"/>
      <c r="P219" s="239"/>
      <c r="Q219" s="239"/>
      <c r="R219" s="239"/>
      <c r="S219" s="239"/>
      <c r="T219" s="240"/>
      <c r="U219" s="13"/>
      <c r="V219" s="13"/>
      <c r="W219" s="13"/>
      <c r="X219" s="13"/>
      <c r="Y219" s="13"/>
      <c r="Z219" s="13"/>
      <c r="AA219" s="13"/>
      <c r="AB219" s="13"/>
      <c r="AC219" s="13"/>
      <c r="AD219" s="13"/>
      <c r="AE219" s="13"/>
      <c r="AT219" s="241" t="s">
        <v>154</v>
      </c>
      <c r="AU219" s="241" t="s">
        <v>97</v>
      </c>
      <c r="AV219" s="13" t="s">
        <v>80</v>
      </c>
      <c r="AW219" s="13" t="s">
        <v>30</v>
      </c>
      <c r="AX219" s="13" t="s">
        <v>73</v>
      </c>
      <c r="AY219" s="241" t="s">
        <v>145</v>
      </c>
    </row>
    <row r="220" s="14" customFormat="1">
      <c r="A220" s="14"/>
      <c r="B220" s="242"/>
      <c r="C220" s="243"/>
      <c r="D220" s="233" t="s">
        <v>154</v>
      </c>
      <c r="E220" s="244" t="s">
        <v>1</v>
      </c>
      <c r="F220" s="245" t="s">
        <v>1202</v>
      </c>
      <c r="G220" s="243"/>
      <c r="H220" s="246">
        <v>11.279999999999999</v>
      </c>
      <c r="I220" s="247"/>
      <c r="J220" s="243"/>
      <c r="K220" s="243"/>
      <c r="L220" s="248"/>
      <c r="M220" s="249"/>
      <c r="N220" s="250"/>
      <c r="O220" s="250"/>
      <c r="P220" s="250"/>
      <c r="Q220" s="250"/>
      <c r="R220" s="250"/>
      <c r="S220" s="250"/>
      <c r="T220" s="251"/>
      <c r="U220" s="14"/>
      <c r="V220" s="14"/>
      <c r="W220" s="14"/>
      <c r="X220" s="14"/>
      <c r="Y220" s="14"/>
      <c r="Z220" s="14"/>
      <c r="AA220" s="14"/>
      <c r="AB220" s="14"/>
      <c r="AC220" s="14"/>
      <c r="AD220" s="14"/>
      <c r="AE220" s="14"/>
      <c r="AT220" s="252" t="s">
        <v>154</v>
      </c>
      <c r="AU220" s="252" t="s">
        <v>97</v>
      </c>
      <c r="AV220" s="14" t="s">
        <v>97</v>
      </c>
      <c r="AW220" s="14" t="s">
        <v>30</v>
      </c>
      <c r="AX220" s="14" t="s">
        <v>73</v>
      </c>
      <c r="AY220" s="252" t="s">
        <v>145</v>
      </c>
    </row>
    <row r="221" s="15" customFormat="1">
      <c r="A221" s="15"/>
      <c r="B221" s="253"/>
      <c r="C221" s="254"/>
      <c r="D221" s="233" t="s">
        <v>154</v>
      </c>
      <c r="E221" s="255" t="s">
        <v>1</v>
      </c>
      <c r="F221" s="256" t="s">
        <v>157</v>
      </c>
      <c r="G221" s="254"/>
      <c r="H221" s="257">
        <v>11.279999999999999</v>
      </c>
      <c r="I221" s="258"/>
      <c r="J221" s="254"/>
      <c r="K221" s="254"/>
      <c r="L221" s="259"/>
      <c r="M221" s="260"/>
      <c r="N221" s="261"/>
      <c r="O221" s="261"/>
      <c r="P221" s="261"/>
      <c r="Q221" s="261"/>
      <c r="R221" s="261"/>
      <c r="S221" s="261"/>
      <c r="T221" s="262"/>
      <c r="U221" s="15"/>
      <c r="V221" s="15"/>
      <c r="W221" s="15"/>
      <c r="X221" s="15"/>
      <c r="Y221" s="15"/>
      <c r="Z221" s="15"/>
      <c r="AA221" s="15"/>
      <c r="AB221" s="15"/>
      <c r="AC221" s="15"/>
      <c r="AD221" s="15"/>
      <c r="AE221" s="15"/>
      <c r="AT221" s="263" t="s">
        <v>154</v>
      </c>
      <c r="AU221" s="263" t="s">
        <v>97</v>
      </c>
      <c r="AV221" s="15" t="s">
        <v>153</v>
      </c>
      <c r="AW221" s="15" t="s">
        <v>30</v>
      </c>
      <c r="AX221" s="15" t="s">
        <v>80</v>
      </c>
      <c r="AY221" s="263" t="s">
        <v>145</v>
      </c>
    </row>
    <row r="222" s="2" customFormat="1" ht="33" customHeight="1">
      <c r="A222" s="38"/>
      <c r="B222" s="39"/>
      <c r="C222" s="218" t="s">
        <v>289</v>
      </c>
      <c r="D222" s="218" t="s">
        <v>148</v>
      </c>
      <c r="E222" s="219" t="s">
        <v>1203</v>
      </c>
      <c r="F222" s="220" t="s">
        <v>1204</v>
      </c>
      <c r="G222" s="221" t="s">
        <v>151</v>
      </c>
      <c r="H222" s="222">
        <v>65.859999999999999</v>
      </c>
      <c r="I222" s="223"/>
      <c r="J222" s="224">
        <f>ROUND(I222*H222,2)</f>
        <v>0</v>
      </c>
      <c r="K222" s="220" t="s">
        <v>152</v>
      </c>
      <c r="L222" s="44"/>
      <c r="M222" s="225" t="s">
        <v>1</v>
      </c>
      <c r="N222" s="226" t="s">
        <v>38</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193</v>
      </c>
      <c r="AT222" s="229" t="s">
        <v>148</v>
      </c>
      <c r="AU222" s="229" t="s">
        <v>97</v>
      </c>
      <c r="AY222" s="17" t="s">
        <v>145</v>
      </c>
      <c r="BE222" s="230">
        <f>IF(N222="základní",J222,0)</f>
        <v>0</v>
      </c>
      <c r="BF222" s="230">
        <f>IF(N222="snížená",J222,0)</f>
        <v>0</v>
      </c>
      <c r="BG222" s="230">
        <f>IF(N222="zákl. přenesená",J222,0)</f>
        <v>0</v>
      </c>
      <c r="BH222" s="230">
        <f>IF(N222="sníž. přenesená",J222,0)</f>
        <v>0</v>
      </c>
      <c r="BI222" s="230">
        <f>IF(N222="nulová",J222,0)</f>
        <v>0</v>
      </c>
      <c r="BJ222" s="17" t="s">
        <v>80</v>
      </c>
      <c r="BK222" s="230">
        <f>ROUND(I222*H222,2)</f>
        <v>0</v>
      </c>
      <c r="BL222" s="17" t="s">
        <v>193</v>
      </c>
      <c r="BM222" s="229" t="s">
        <v>292</v>
      </c>
    </row>
    <row r="223" s="13" customFormat="1">
      <c r="A223" s="13"/>
      <c r="B223" s="231"/>
      <c r="C223" s="232"/>
      <c r="D223" s="233" t="s">
        <v>154</v>
      </c>
      <c r="E223" s="234" t="s">
        <v>1</v>
      </c>
      <c r="F223" s="235" t="s">
        <v>1133</v>
      </c>
      <c r="G223" s="232"/>
      <c r="H223" s="234" t="s">
        <v>1</v>
      </c>
      <c r="I223" s="236"/>
      <c r="J223" s="232"/>
      <c r="K223" s="232"/>
      <c r="L223" s="237"/>
      <c r="M223" s="238"/>
      <c r="N223" s="239"/>
      <c r="O223" s="239"/>
      <c r="P223" s="239"/>
      <c r="Q223" s="239"/>
      <c r="R223" s="239"/>
      <c r="S223" s="239"/>
      <c r="T223" s="240"/>
      <c r="U223" s="13"/>
      <c r="V223" s="13"/>
      <c r="W223" s="13"/>
      <c r="X223" s="13"/>
      <c r="Y223" s="13"/>
      <c r="Z223" s="13"/>
      <c r="AA223" s="13"/>
      <c r="AB223" s="13"/>
      <c r="AC223" s="13"/>
      <c r="AD223" s="13"/>
      <c r="AE223" s="13"/>
      <c r="AT223" s="241" t="s">
        <v>154</v>
      </c>
      <c r="AU223" s="241" t="s">
        <v>97</v>
      </c>
      <c r="AV223" s="13" t="s">
        <v>80</v>
      </c>
      <c r="AW223" s="13" t="s">
        <v>30</v>
      </c>
      <c r="AX223" s="13" t="s">
        <v>73</v>
      </c>
      <c r="AY223" s="241" t="s">
        <v>145</v>
      </c>
    </row>
    <row r="224" s="14" customFormat="1">
      <c r="A224" s="14"/>
      <c r="B224" s="242"/>
      <c r="C224" s="243"/>
      <c r="D224" s="233" t="s">
        <v>154</v>
      </c>
      <c r="E224" s="244" t="s">
        <v>1</v>
      </c>
      <c r="F224" s="245" t="s">
        <v>1205</v>
      </c>
      <c r="G224" s="243"/>
      <c r="H224" s="246">
        <v>20.623000000000001</v>
      </c>
      <c r="I224" s="247"/>
      <c r="J224" s="243"/>
      <c r="K224" s="243"/>
      <c r="L224" s="248"/>
      <c r="M224" s="249"/>
      <c r="N224" s="250"/>
      <c r="O224" s="250"/>
      <c r="P224" s="250"/>
      <c r="Q224" s="250"/>
      <c r="R224" s="250"/>
      <c r="S224" s="250"/>
      <c r="T224" s="251"/>
      <c r="U224" s="14"/>
      <c r="V224" s="14"/>
      <c r="W224" s="14"/>
      <c r="X224" s="14"/>
      <c r="Y224" s="14"/>
      <c r="Z224" s="14"/>
      <c r="AA224" s="14"/>
      <c r="AB224" s="14"/>
      <c r="AC224" s="14"/>
      <c r="AD224" s="14"/>
      <c r="AE224" s="14"/>
      <c r="AT224" s="252" t="s">
        <v>154</v>
      </c>
      <c r="AU224" s="252" t="s">
        <v>97</v>
      </c>
      <c r="AV224" s="14" t="s">
        <v>97</v>
      </c>
      <c r="AW224" s="14" t="s">
        <v>30</v>
      </c>
      <c r="AX224" s="14" t="s">
        <v>73</v>
      </c>
      <c r="AY224" s="252" t="s">
        <v>145</v>
      </c>
    </row>
    <row r="225" s="14" customFormat="1">
      <c r="A225" s="14"/>
      <c r="B225" s="242"/>
      <c r="C225" s="243"/>
      <c r="D225" s="233" t="s">
        <v>154</v>
      </c>
      <c r="E225" s="244" t="s">
        <v>1</v>
      </c>
      <c r="F225" s="245" t="s">
        <v>1206</v>
      </c>
      <c r="G225" s="243"/>
      <c r="H225" s="246">
        <v>33.957000000000001</v>
      </c>
      <c r="I225" s="247"/>
      <c r="J225" s="243"/>
      <c r="K225" s="243"/>
      <c r="L225" s="248"/>
      <c r="M225" s="249"/>
      <c r="N225" s="250"/>
      <c r="O225" s="250"/>
      <c r="P225" s="250"/>
      <c r="Q225" s="250"/>
      <c r="R225" s="250"/>
      <c r="S225" s="250"/>
      <c r="T225" s="251"/>
      <c r="U225" s="14"/>
      <c r="V225" s="14"/>
      <c r="W225" s="14"/>
      <c r="X225" s="14"/>
      <c r="Y225" s="14"/>
      <c r="Z225" s="14"/>
      <c r="AA225" s="14"/>
      <c r="AB225" s="14"/>
      <c r="AC225" s="14"/>
      <c r="AD225" s="14"/>
      <c r="AE225" s="14"/>
      <c r="AT225" s="252" t="s">
        <v>154</v>
      </c>
      <c r="AU225" s="252" t="s">
        <v>97</v>
      </c>
      <c r="AV225" s="14" t="s">
        <v>97</v>
      </c>
      <c r="AW225" s="14" t="s">
        <v>30</v>
      </c>
      <c r="AX225" s="14" t="s">
        <v>73</v>
      </c>
      <c r="AY225" s="252" t="s">
        <v>145</v>
      </c>
    </row>
    <row r="226" s="14" customFormat="1">
      <c r="A226" s="14"/>
      <c r="B226" s="242"/>
      <c r="C226" s="243"/>
      <c r="D226" s="233" t="s">
        <v>154</v>
      </c>
      <c r="E226" s="244" t="s">
        <v>1</v>
      </c>
      <c r="F226" s="245" t="s">
        <v>1207</v>
      </c>
      <c r="G226" s="243"/>
      <c r="H226" s="246">
        <v>11.279999999999999</v>
      </c>
      <c r="I226" s="247"/>
      <c r="J226" s="243"/>
      <c r="K226" s="243"/>
      <c r="L226" s="248"/>
      <c r="M226" s="249"/>
      <c r="N226" s="250"/>
      <c r="O226" s="250"/>
      <c r="P226" s="250"/>
      <c r="Q226" s="250"/>
      <c r="R226" s="250"/>
      <c r="S226" s="250"/>
      <c r="T226" s="251"/>
      <c r="U226" s="14"/>
      <c r="V226" s="14"/>
      <c r="W226" s="14"/>
      <c r="X226" s="14"/>
      <c r="Y226" s="14"/>
      <c r="Z226" s="14"/>
      <c r="AA226" s="14"/>
      <c r="AB226" s="14"/>
      <c r="AC226" s="14"/>
      <c r="AD226" s="14"/>
      <c r="AE226" s="14"/>
      <c r="AT226" s="252" t="s">
        <v>154</v>
      </c>
      <c r="AU226" s="252" t="s">
        <v>97</v>
      </c>
      <c r="AV226" s="14" t="s">
        <v>97</v>
      </c>
      <c r="AW226" s="14" t="s">
        <v>30</v>
      </c>
      <c r="AX226" s="14" t="s">
        <v>73</v>
      </c>
      <c r="AY226" s="252" t="s">
        <v>145</v>
      </c>
    </row>
    <row r="227" s="15" customFormat="1">
      <c r="A227" s="15"/>
      <c r="B227" s="253"/>
      <c r="C227" s="254"/>
      <c r="D227" s="233" t="s">
        <v>154</v>
      </c>
      <c r="E227" s="255" t="s">
        <v>1</v>
      </c>
      <c r="F227" s="256" t="s">
        <v>157</v>
      </c>
      <c r="G227" s="254"/>
      <c r="H227" s="257">
        <v>65.859999999999999</v>
      </c>
      <c r="I227" s="258"/>
      <c r="J227" s="254"/>
      <c r="K227" s="254"/>
      <c r="L227" s="259"/>
      <c r="M227" s="260"/>
      <c r="N227" s="261"/>
      <c r="O227" s="261"/>
      <c r="P227" s="261"/>
      <c r="Q227" s="261"/>
      <c r="R227" s="261"/>
      <c r="S227" s="261"/>
      <c r="T227" s="262"/>
      <c r="U227" s="15"/>
      <c r="V227" s="15"/>
      <c r="W227" s="15"/>
      <c r="X227" s="15"/>
      <c r="Y227" s="15"/>
      <c r="Z227" s="15"/>
      <c r="AA227" s="15"/>
      <c r="AB227" s="15"/>
      <c r="AC227" s="15"/>
      <c r="AD227" s="15"/>
      <c r="AE227" s="15"/>
      <c r="AT227" s="263" t="s">
        <v>154</v>
      </c>
      <c r="AU227" s="263" t="s">
        <v>97</v>
      </c>
      <c r="AV227" s="15" t="s">
        <v>153</v>
      </c>
      <c r="AW227" s="15" t="s">
        <v>30</v>
      </c>
      <c r="AX227" s="15" t="s">
        <v>80</v>
      </c>
      <c r="AY227" s="263" t="s">
        <v>145</v>
      </c>
    </row>
    <row r="228" s="2" customFormat="1" ht="37.8" customHeight="1">
      <c r="A228" s="38"/>
      <c r="B228" s="39"/>
      <c r="C228" s="264" t="s">
        <v>234</v>
      </c>
      <c r="D228" s="264" t="s">
        <v>184</v>
      </c>
      <c r="E228" s="265" t="s">
        <v>1208</v>
      </c>
      <c r="F228" s="266" t="s">
        <v>1209</v>
      </c>
      <c r="G228" s="267" t="s">
        <v>151</v>
      </c>
      <c r="H228" s="268">
        <v>69.844999999999999</v>
      </c>
      <c r="I228" s="269"/>
      <c r="J228" s="270">
        <f>ROUND(I228*H228,2)</f>
        <v>0</v>
      </c>
      <c r="K228" s="266" t="s">
        <v>152</v>
      </c>
      <c r="L228" s="271"/>
      <c r="M228" s="272" t="s">
        <v>1</v>
      </c>
      <c r="N228" s="273" t="s">
        <v>38</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239</v>
      </c>
      <c r="AT228" s="229" t="s">
        <v>184</v>
      </c>
      <c r="AU228" s="229" t="s">
        <v>97</v>
      </c>
      <c r="AY228" s="17" t="s">
        <v>145</v>
      </c>
      <c r="BE228" s="230">
        <f>IF(N228="základní",J228,0)</f>
        <v>0</v>
      </c>
      <c r="BF228" s="230">
        <f>IF(N228="snížená",J228,0)</f>
        <v>0</v>
      </c>
      <c r="BG228" s="230">
        <f>IF(N228="zákl. přenesená",J228,0)</f>
        <v>0</v>
      </c>
      <c r="BH228" s="230">
        <f>IF(N228="sníž. přenesená",J228,0)</f>
        <v>0</v>
      </c>
      <c r="BI228" s="230">
        <f>IF(N228="nulová",J228,0)</f>
        <v>0</v>
      </c>
      <c r="BJ228" s="17" t="s">
        <v>80</v>
      </c>
      <c r="BK228" s="230">
        <f>ROUND(I228*H228,2)</f>
        <v>0</v>
      </c>
      <c r="BL228" s="17" t="s">
        <v>193</v>
      </c>
      <c r="BM228" s="229" t="s">
        <v>295</v>
      </c>
    </row>
    <row r="229" s="14" customFormat="1">
      <c r="A229" s="14"/>
      <c r="B229" s="242"/>
      <c r="C229" s="243"/>
      <c r="D229" s="233" t="s">
        <v>154</v>
      </c>
      <c r="E229" s="244" t="s">
        <v>1</v>
      </c>
      <c r="F229" s="245" t="s">
        <v>1210</v>
      </c>
      <c r="G229" s="243"/>
      <c r="H229" s="246">
        <v>69.844999999999999</v>
      </c>
      <c r="I229" s="247"/>
      <c r="J229" s="243"/>
      <c r="K229" s="243"/>
      <c r="L229" s="248"/>
      <c r="M229" s="249"/>
      <c r="N229" s="250"/>
      <c r="O229" s="250"/>
      <c r="P229" s="250"/>
      <c r="Q229" s="250"/>
      <c r="R229" s="250"/>
      <c r="S229" s="250"/>
      <c r="T229" s="251"/>
      <c r="U229" s="14"/>
      <c r="V229" s="14"/>
      <c r="W229" s="14"/>
      <c r="X229" s="14"/>
      <c r="Y229" s="14"/>
      <c r="Z229" s="14"/>
      <c r="AA229" s="14"/>
      <c r="AB229" s="14"/>
      <c r="AC229" s="14"/>
      <c r="AD229" s="14"/>
      <c r="AE229" s="14"/>
      <c r="AT229" s="252" t="s">
        <v>154</v>
      </c>
      <c r="AU229" s="252" t="s">
        <v>97</v>
      </c>
      <c r="AV229" s="14" t="s">
        <v>97</v>
      </c>
      <c r="AW229" s="14" t="s">
        <v>30</v>
      </c>
      <c r="AX229" s="14" t="s">
        <v>73</v>
      </c>
      <c r="AY229" s="252" t="s">
        <v>145</v>
      </c>
    </row>
    <row r="230" s="15" customFormat="1">
      <c r="A230" s="15"/>
      <c r="B230" s="253"/>
      <c r="C230" s="254"/>
      <c r="D230" s="233" t="s">
        <v>154</v>
      </c>
      <c r="E230" s="255" t="s">
        <v>1</v>
      </c>
      <c r="F230" s="256" t="s">
        <v>157</v>
      </c>
      <c r="G230" s="254"/>
      <c r="H230" s="257">
        <v>69.844999999999999</v>
      </c>
      <c r="I230" s="258"/>
      <c r="J230" s="254"/>
      <c r="K230" s="254"/>
      <c r="L230" s="259"/>
      <c r="M230" s="260"/>
      <c r="N230" s="261"/>
      <c r="O230" s="261"/>
      <c r="P230" s="261"/>
      <c r="Q230" s="261"/>
      <c r="R230" s="261"/>
      <c r="S230" s="261"/>
      <c r="T230" s="262"/>
      <c r="U230" s="15"/>
      <c r="V230" s="15"/>
      <c r="W230" s="15"/>
      <c r="X230" s="15"/>
      <c r="Y230" s="15"/>
      <c r="Z230" s="15"/>
      <c r="AA230" s="15"/>
      <c r="AB230" s="15"/>
      <c r="AC230" s="15"/>
      <c r="AD230" s="15"/>
      <c r="AE230" s="15"/>
      <c r="AT230" s="263" t="s">
        <v>154</v>
      </c>
      <c r="AU230" s="263" t="s">
        <v>97</v>
      </c>
      <c r="AV230" s="15" t="s">
        <v>153</v>
      </c>
      <c r="AW230" s="15" t="s">
        <v>30</v>
      </c>
      <c r="AX230" s="15" t="s">
        <v>80</v>
      </c>
      <c r="AY230" s="263" t="s">
        <v>145</v>
      </c>
    </row>
    <row r="231" s="2" customFormat="1" ht="33" customHeight="1">
      <c r="A231" s="38"/>
      <c r="B231" s="39"/>
      <c r="C231" s="218" t="s">
        <v>298</v>
      </c>
      <c r="D231" s="218" t="s">
        <v>148</v>
      </c>
      <c r="E231" s="219" t="s">
        <v>1211</v>
      </c>
      <c r="F231" s="220" t="s">
        <v>1212</v>
      </c>
      <c r="G231" s="221" t="s">
        <v>151</v>
      </c>
      <c r="H231" s="222">
        <v>4.7670000000000003</v>
      </c>
      <c r="I231" s="223"/>
      <c r="J231" s="224">
        <f>ROUND(I231*H231,2)</f>
        <v>0</v>
      </c>
      <c r="K231" s="220" t="s">
        <v>152</v>
      </c>
      <c r="L231" s="44"/>
      <c r="M231" s="225" t="s">
        <v>1</v>
      </c>
      <c r="N231" s="226" t="s">
        <v>38</v>
      </c>
      <c r="O231" s="91"/>
      <c r="P231" s="227">
        <f>O231*H231</f>
        <v>0</v>
      </c>
      <c r="Q231" s="227">
        <v>0</v>
      </c>
      <c r="R231" s="227">
        <f>Q231*H231</f>
        <v>0</v>
      </c>
      <c r="S231" s="227">
        <v>0</v>
      </c>
      <c r="T231" s="228">
        <f>S231*H231</f>
        <v>0</v>
      </c>
      <c r="U231" s="38"/>
      <c r="V231" s="38"/>
      <c r="W231" s="38"/>
      <c r="X231" s="38"/>
      <c r="Y231" s="38"/>
      <c r="Z231" s="38"/>
      <c r="AA231" s="38"/>
      <c r="AB231" s="38"/>
      <c r="AC231" s="38"/>
      <c r="AD231" s="38"/>
      <c r="AE231" s="38"/>
      <c r="AR231" s="229" t="s">
        <v>193</v>
      </c>
      <c r="AT231" s="229" t="s">
        <v>148</v>
      </c>
      <c r="AU231" s="229" t="s">
        <v>97</v>
      </c>
      <c r="AY231" s="17" t="s">
        <v>145</v>
      </c>
      <c r="BE231" s="230">
        <f>IF(N231="základní",J231,0)</f>
        <v>0</v>
      </c>
      <c r="BF231" s="230">
        <f>IF(N231="snížená",J231,0)</f>
        <v>0</v>
      </c>
      <c r="BG231" s="230">
        <f>IF(N231="zákl. přenesená",J231,0)</f>
        <v>0</v>
      </c>
      <c r="BH231" s="230">
        <f>IF(N231="sníž. přenesená",J231,0)</f>
        <v>0</v>
      </c>
      <c r="BI231" s="230">
        <f>IF(N231="nulová",J231,0)</f>
        <v>0</v>
      </c>
      <c r="BJ231" s="17" t="s">
        <v>80</v>
      </c>
      <c r="BK231" s="230">
        <f>ROUND(I231*H231,2)</f>
        <v>0</v>
      </c>
      <c r="BL231" s="17" t="s">
        <v>193</v>
      </c>
      <c r="BM231" s="229" t="s">
        <v>301</v>
      </c>
    </row>
    <row r="232" s="2" customFormat="1" ht="37.8" customHeight="1">
      <c r="A232" s="38"/>
      <c r="B232" s="39"/>
      <c r="C232" s="264" t="s">
        <v>239</v>
      </c>
      <c r="D232" s="264" t="s">
        <v>184</v>
      </c>
      <c r="E232" s="265" t="s">
        <v>1208</v>
      </c>
      <c r="F232" s="266" t="s">
        <v>1209</v>
      </c>
      <c r="G232" s="267" t="s">
        <v>151</v>
      </c>
      <c r="H232" s="268">
        <v>5.0549999999999997</v>
      </c>
      <c r="I232" s="269"/>
      <c r="J232" s="270">
        <f>ROUND(I232*H232,2)</f>
        <v>0</v>
      </c>
      <c r="K232" s="266" t="s">
        <v>152</v>
      </c>
      <c r="L232" s="271"/>
      <c r="M232" s="272" t="s">
        <v>1</v>
      </c>
      <c r="N232" s="273" t="s">
        <v>38</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239</v>
      </c>
      <c r="AT232" s="229" t="s">
        <v>184</v>
      </c>
      <c r="AU232" s="229" t="s">
        <v>97</v>
      </c>
      <c r="AY232" s="17" t="s">
        <v>145</v>
      </c>
      <c r="BE232" s="230">
        <f>IF(N232="základní",J232,0)</f>
        <v>0</v>
      </c>
      <c r="BF232" s="230">
        <f>IF(N232="snížená",J232,0)</f>
        <v>0</v>
      </c>
      <c r="BG232" s="230">
        <f>IF(N232="zákl. přenesená",J232,0)</f>
        <v>0</v>
      </c>
      <c r="BH232" s="230">
        <f>IF(N232="sníž. přenesená",J232,0)</f>
        <v>0</v>
      </c>
      <c r="BI232" s="230">
        <f>IF(N232="nulová",J232,0)</f>
        <v>0</v>
      </c>
      <c r="BJ232" s="17" t="s">
        <v>80</v>
      </c>
      <c r="BK232" s="230">
        <f>ROUND(I232*H232,2)</f>
        <v>0</v>
      </c>
      <c r="BL232" s="17" t="s">
        <v>193</v>
      </c>
      <c r="BM232" s="229" t="s">
        <v>178</v>
      </c>
    </row>
    <row r="233" s="14" customFormat="1">
      <c r="A233" s="14"/>
      <c r="B233" s="242"/>
      <c r="C233" s="243"/>
      <c r="D233" s="233" t="s">
        <v>154</v>
      </c>
      <c r="E233" s="244" t="s">
        <v>1</v>
      </c>
      <c r="F233" s="245" t="s">
        <v>1213</v>
      </c>
      <c r="G233" s="243"/>
      <c r="H233" s="246">
        <v>5.0549999999999997</v>
      </c>
      <c r="I233" s="247"/>
      <c r="J233" s="243"/>
      <c r="K233" s="243"/>
      <c r="L233" s="248"/>
      <c r="M233" s="249"/>
      <c r="N233" s="250"/>
      <c r="O233" s="250"/>
      <c r="P233" s="250"/>
      <c r="Q233" s="250"/>
      <c r="R233" s="250"/>
      <c r="S233" s="250"/>
      <c r="T233" s="251"/>
      <c r="U233" s="14"/>
      <c r="V233" s="14"/>
      <c r="W233" s="14"/>
      <c r="X233" s="14"/>
      <c r="Y233" s="14"/>
      <c r="Z233" s="14"/>
      <c r="AA233" s="14"/>
      <c r="AB233" s="14"/>
      <c r="AC233" s="14"/>
      <c r="AD233" s="14"/>
      <c r="AE233" s="14"/>
      <c r="AT233" s="252" t="s">
        <v>154</v>
      </c>
      <c r="AU233" s="252" t="s">
        <v>97</v>
      </c>
      <c r="AV233" s="14" t="s">
        <v>97</v>
      </c>
      <c r="AW233" s="14" t="s">
        <v>30</v>
      </c>
      <c r="AX233" s="14" t="s">
        <v>73</v>
      </c>
      <c r="AY233" s="252" t="s">
        <v>145</v>
      </c>
    </row>
    <row r="234" s="15" customFormat="1">
      <c r="A234" s="15"/>
      <c r="B234" s="253"/>
      <c r="C234" s="254"/>
      <c r="D234" s="233" t="s">
        <v>154</v>
      </c>
      <c r="E234" s="255" t="s">
        <v>1</v>
      </c>
      <c r="F234" s="256" t="s">
        <v>157</v>
      </c>
      <c r="G234" s="254"/>
      <c r="H234" s="257">
        <v>5.0549999999999997</v>
      </c>
      <c r="I234" s="258"/>
      <c r="J234" s="254"/>
      <c r="K234" s="254"/>
      <c r="L234" s="259"/>
      <c r="M234" s="260"/>
      <c r="N234" s="261"/>
      <c r="O234" s="261"/>
      <c r="P234" s="261"/>
      <c r="Q234" s="261"/>
      <c r="R234" s="261"/>
      <c r="S234" s="261"/>
      <c r="T234" s="262"/>
      <c r="U234" s="15"/>
      <c r="V234" s="15"/>
      <c r="W234" s="15"/>
      <c r="X234" s="15"/>
      <c r="Y234" s="15"/>
      <c r="Z234" s="15"/>
      <c r="AA234" s="15"/>
      <c r="AB234" s="15"/>
      <c r="AC234" s="15"/>
      <c r="AD234" s="15"/>
      <c r="AE234" s="15"/>
      <c r="AT234" s="263" t="s">
        <v>154</v>
      </c>
      <c r="AU234" s="263" t="s">
        <v>97</v>
      </c>
      <c r="AV234" s="15" t="s">
        <v>153</v>
      </c>
      <c r="AW234" s="15" t="s">
        <v>30</v>
      </c>
      <c r="AX234" s="15" t="s">
        <v>80</v>
      </c>
      <c r="AY234" s="263" t="s">
        <v>145</v>
      </c>
    </row>
    <row r="235" s="2" customFormat="1" ht="55.5" customHeight="1">
      <c r="A235" s="38"/>
      <c r="B235" s="39"/>
      <c r="C235" s="218" t="s">
        <v>305</v>
      </c>
      <c r="D235" s="218" t="s">
        <v>148</v>
      </c>
      <c r="E235" s="219" t="s">
        <v>1214</v>
      </c>
      <c r="F235" s="220" t="s">
        <v>1215</v>
      </c>
      <c r="G235" s="221" t="s">
        <v>233</v>
      </c>
      <c r="H235" s="222">
        <v>0.012</v>
      </c>
      <c r="I235" s="223"/>
      <c r="J235" s="224">
        <f>ROUND(I235*H235,2)</f>
        <v>0</v>
      </c>
      <c r="K235" s="220" t="s">
        <v>152</v>
      </c>
      <c r="L235" s="44"/>
      <c r="M235" s="225" t="s">
        <v>1</v>
      </c>
      <c r="N235" s="226" t="s">
        <v>38</v>
      </c>
      <c r="O235" s="91"/>
      <c r="P235" s="227">
        <f>O235*H235</f>
        <v>0</v>
      </c>
      <c r="Q235" s="227">
        <v>0</v>
      </c>
      <c r="R235" s="227">
        <f>Q235*H235</f>
        <v>0</v>
      </c>
      <c r="S235" s="227">
        <v>0</v>
      </c>
      <c r="T235" s="228">
        <f>S235*H235</f>
        <v>0</v>
      </c>
      <c r="U235" s="38"/>
      <c r="V235" s="38"/>
      <c r="W235" s="38"/>
      <c r="X235" s="38"/>
      <c r="Y235" s="38"/>
      <c r="Z235" s="38"/>
      <c r="AA235" s="38"/>
      <c r="AB235" s="38"/>
      <c r="AC235" s="38"/>
      <c r="AD235" s="38"/>
      <c r="AE235" s="38"/>
      <c r="AR235" s="229" t="s">
        <v>193</v>
      </c>
      <c r="AT235" s="229" t="s">
        <v>148</v>
      </c>
      <c r="AU235" s="229" t="s">
        <v>97</v>
      </c>
      <c r="AY235" s="17" t="s">
        <v>145</v>
      </c>
      <c r="BE235" s="230">
        <f>IF(N235="základní",J235,0)</f>
        <v>0</v>
      </c>
      <c r="BF235" s="230">
        <f>IF(N235="snížená",J235,0)</f>
        <v>0</v>
      </c>
      <c r="BG235" s="230">
        <f>IF(N235="zákl. přenesená",J235,0)</f>
        <v>0</v>
      </c>
      <c r="BH235" s="230">
        <f>IF(N235="sníž. přenesená",J235,0)</f>
        <v>0</v>
      </c>
      <c r="BI235" s="230">
        <f>IF(N235="nulová",J235,0)</f>
        <v>0</v>
      </c>
      <c r="BJ235" s="17" t="s">
        <v>80</v>
      </c>
      <c r="BK235" s="230">
        <f>ROUND(I235*H235,2)</f>
        <v>0</v>
      </c>
      <c r="BL235" s="17" t="s">
        <v>193</v>
      </c>
      <c r="BM235" s="229" t="s">
        <v>306</v>
      </c>
    </row>
    <row r="236" s="12" customFormat="1" ht="22.8" customHeight="1">
      <c r="A236" s="12"/>
      <c r="B236" s="202"/>
      <c r="C236" s="203"/>
      <c r="D236" s="204" t="s">
        <v>72</v>
      </c>
      <c r="E236" s="216" t="s">
        <v>845</v>
      </c>
      <c r="F236" s="216" t="s">
        <v>846</v>
      </c>
      <c r="G236" s="203"/>
      <c r="H236" s="203"/>
      <c r="I236" s="206"/>
      <c r="J236" s="217">
        <f>BK236</f>
        <v>0</v>
      </c>
      <c r="K236" s="203"/>
      <c r="L236" s="208"/>
      <c r="M236" s="209"/>
      <c r="N236" s="210"/>
      <c r="O236" s="210"/>
      <c r="P236" s="211">
        <f>SUM(P237:P256)</f>
        <v>0</v>
      </c>
      <c r="Q236" s="210"/>
      <c r="R236" s="211">
        <f>SUM(R237:R256)</f>
        <v>0</v>
      </c>
      <c r="S236" s="210"/>
      <c r="T236" s="212">
        <f>SUM(T237:T256)</f>
        <v>0</v>
      </c>
      <c r="U236" s="12"/>
      <c r="V236" s="12"/>
      <c r="W236" s="12"/>
      <c r="X236" s="12"/>
      <c r="Y236" s="12"/>
      <c r="Z236" s="12"/>
      <c r="AA236" s="12"/>
      <c r="AB236" s="12"/>
      <c r="AC236" s="12"/>
      <c r="AD236" s="12"/>
      <c r="AE236" s="12"/>
      <c r="AR236" s="213" t="s">
        <v>97</v>
      </c>
      <c r="AT236" s="214" t="s">
        <v>72</v>
      </c>
      <c r="AU236" s="214" t="s">
        <v>80</v>
      </c>
      <c r="AY236" s="213" t="s">
        <v>145</v>
      </c>
      <c r="BK236" s="215">
        <f>SUM(BK237:BK256)</f>
        <v>0</v>
      </c>
    </row>
    <row r="237" s="2" customFormat="1" ht="49.05" customHeight="1">
      <c r="A237" s="38"/>
      <c r="B237" s="39"/>
      <c r="C237" s="218" t="s">
        <v>247</v>
      </c>
      <c r="D237" s="218" t="s">
        <v>148</v>
      </c>
      <c r="E237" s="219" t="s">
        <v>1216</v>
      </c>
      <c r="F237" s="220" t="s">
        <v>1217</v>
      </c>
      <c r="G237" s="221" t="s">
        <v>151</v>
      </c>
      <c r="H237" s="222">
        <v>11.279999999999999</v>
      </c>
      <c r="I237" s="223"/>
      <c r="J237" s="224">
        <f>ROUND(I237*H237,2)</f>
        <v>0</v>
      </c>
      <c r="K237" s="220" t="s">
        <v>152</v>
      </c>
      <c r="L237" s="44"/>
      <c r="M237" s="225" t="s">
        <v>1</v>
      </c>
      <c r="N237" s="226" t="s">
        <v>38</v>
      </c>
      <c r="O237" s="91"/>
      <c r="P237" s="227">
        <f>O237*H237</f>
        <v>0</v>
      </c>
      <c r="Q237" s="227">
        <v>0</v>
      </c>
      <c r="R237" s="227">
        <f>Q237*H237</f>
        <v>0</v>
      </c>
      <c r="S237" s="227">
        <v>0</v>
      </c>
      <c r="T237" s="228">
        <f>S237*H237</f>
        <v>0</v>
      </c>
      <c r="U237" s="38"/>
      <c r="V237" s="38"/>
      <c r="W237" s="38"/>
      <c r="X237" s="38"/>
      <c r="Y237" s="38"/>
      <c r="Z237" s="38"/>
      <c r="AA237" s="38"/>
      <c r="AB237" s="38"/>
      <c r="AC237" s="38"/>
      <c r="AD237" s="38"/>
      <c r="AE237" s="38"/>
      <c r="AR237" s="229" t="s">
        <v>193</v>
      </c>
      <c r="AT237" s="229" t="s">
        <v>148</v>
      </c>
      <c r="AU237" s="229" t="s">
        <v>97</v>
      </c>
      <c r="AY237" s="17" t="s">
        <v>145</v>
      </c>
      <c r="BE237" s="230">
        <f>IF(N237="základní",J237,0)</f>
        <v>0</v>
      </c>
      <c r="BF237" s="230">
        <f>IF(N237="snížená",J237,0)</f>
        <v>0</v>
      </c>
      <c r="BG237" s="230">
        <f>IF(N237="zákl. přenesená",J237,0)</f>
        <v>0</v>
      </c>
      <c r="BH237" s="230">
        <f>IF(N237="sníž. přenesená",J237,0)</f>
        <v>0</v>
      </c>
      <c r="BI237" s="230">
        <f>IF(N237="nulová",J237,0)</f>
        <v>0</v>
      </c>
      <c r="BJ237" s="17" t="s">
        <v>80</v>
      </c>
      <c r="BK237" s="230">
        <f>ROUND(I237*H237,2)</f>
        <v>0</v>
      </c>
      <c r="BL237" s="17" t="s">
        <v>193</v>
      </c>
      <c r="BM237" s="229" t="s">
        <v>310</v>
      </c>
    </row>
    <row r="238" s="13" customFormat="1">
      <c r="A238" s="13"/>
      <c r="B238" s="231"/>
      <c r="C238" s="232"/>
      <c r="D238" s="233" t="s">
        <v>154</v>
      </c>
      <c r="E238" s="234" t="s">
        <v>1</v>
      </c>
      <c r="F238" s="235" t="s">
        <v>1179</v>
      </c>
      <c r="G238" s="232"/>
      <c r="H238" s="234" t="s">
        <v>1</v>
      </c>
      <c r="I238" s="236"/>
      <c r="J238" s="232"/>
      <c r="K238" s="232"/>
      <c r="L238" s="237"/>
      <c r="M238" s="238"/>
      <c r="N238" s="239"/>
      <c r="O238" s="239"/>
      <c r="P238" s="239"/>
      <c r="Q238" s="239"/>
      <c r="R238" s="239"/>
      <c r="S238" s="239"/>
      <c r="T238" s="240"/>
      <c r="U238" s="13"/>
      <c r="V238" s="13"/>
      <c r="W238" s="13"/>
      <c r="X238" s="13"/>
      <c r="Y238" s="13"/>
      <c r="Z238" s="13"/>
      <c r="AA238" s="13"/>
      <c r="AB238" s="13"/>
      <c r="AC238" s="13"/>
      <c r="AD238" s="13"/>
      <c r="AE238" s="13"/>
      <c r="AT238" s="241" t="s">
        <v>154</v>
      </c>
      <c r="AU238" s="241" t="s">
        <v>97</v>
      </c>
      <c r="AV238" s="13" t="s">
        <v>80</v>
      </c>
      <c r="AW238" s="13" t="s">
        <v>30</v>
      </c>
      <c r="AX238" s="13" t="s">
        <v>73</v>
      </c>
      <c r="AY238" s="241" t="s">
        <v>145</v>
      </c>
    </row>
    <row r="239" s="14" customFormat="1">
      <c r="A239" s="14"/>
      <c r="B239" s="242"/>
      <c r="C239" s="243"/>
      <c r="D239" s="233" t="s">
        <v>154</v>
      </c>
      <c r="E239" s="244" t="s">
        <v>1</v>
      </c>
      <c r="F239" s="245" t="s">
        <v>1202</v>
      </c>
      <c r="G239" s="243"/>
      <c r="H239" s="246">
        <v>11.279999999999999</v>
      </c>
      <c r="I239" s="247"/>
      <c r="J239" s="243"/>
      <c r="K239" s="243"/>
      <c r="L239" s="248"/>
      <c r="M239" s="249"/>
      <c r="N239" s="250"/>
      <c r="O239" s="250"/>
      <c r="P239" s="250"/>
      <c r="Q239" s="250"/>
      <c r="R239" s="250"/>
      <c r="S239" s="250"/>
      <c r="T239" s="251"/>
      <c r="U239" s="14"/>
      <c r="V239" s="14"/>
      <c r="W239" s="14"/>
      <c r="X239" s="14"/>
      <c r="Y239" s="14"/>
      <c r="Z239" s="14"/>
      <c r="AA239" s="14"/>
      <c r="AB239" s="14"/>
      <c r="AC239" s="14"/>
      <c r="AD239" s="14"/>
      <c r="AE239" s="14"/>
      <c r="AT239" s="252" t="s">
        <v>154</v>
      </c>
      <c r="AU239" s="252" t="s">
        <v>97</v>
      </c>
      <c r="AV239" s="14" t="s">
        <v>97</v>
      </c>
      <c r="AW239" s="14" t="s">
        <v>30</v>
      </c>
      <c r="AX239" s="14" t="s">
        <v>73</v>
      </c>
      <c r="AY239" s="252" t="s">
        <v>145</v>
      </c>
    </row>
    <row r="240" s="15" customFormat="1">
      <c r="A240" s="15"/>
      <c r="B240" s="253"/>
      <c r="C240" s="254"/>
      <c r="D240" s="233" t="s">
        <v>154</v>
      </c>
      <c r="E240" s="255" t="s">
        <v>1</v>
      </c>
      <c r="F240" s="256" t="s">
        <v>157</v>
      </c>
      <c r="G240" s="254"/>
      <c r="H240" s="257">
        <v>11.279999999999999</v>
      </c>
      <c r="I240" s="258"/>
      <c r="J240" s="254"/>
      <c r="K240" s="254"/>
      <c r="L240" s="259"/>
      <c r="M240" s="260"/>
      <c r="N240" s="261"/>
      <c r="O240" s="261"/>
      <c r="P240" s="261"/>
      <c r="Q240" s="261"/>
      <c r="R240" s="261"/>
      <c r="S240" s="261"/>
      <c r="T240" s="262"/>
      <c r="U240" s="15"/>
      <c r="V240" s="15"/>
      <c r="W240" s="15"/>
      <c r="X240" s="15"/>
      <c r="Y240" s="15"/>
      <c r="Z240" s="15"/>
      <c r="AA240" s="15"/>
      <c r="AB240" s="15"/>
      <c r="AC240" s="15"/>
      <c r="AD240" s="15"/>
      <c r="AE240" s="15"/>
      <c r="AT240" s="263" t="s">
        <v>154</v>
      </c>
      <c r="AU240" s="263" t="s">
        <v>97</v>
      </c>
      <c r="AV240" s="15" t="s">
        <v>153</v>
      </c>
      <c r="AW240" s="15" t="s">
        <v>30</v>
      </c>
      <c r="AX240" s="15" t="s">
        <v>80</v>
      </c>
      <c r="AY240" s="263" t="s">
        <v>145</v>
      </c>
    </row>
    <row r="241" s="2" customFormat="1" ht="37.8" customHeight="1">
      <c r="A241" s="38"/>
      <c r="B241" s="39"/>
      <c r="C241" s="218" t="s">
        <v>311</v>
      </c>
      <c r="D241" s="218" t="s">
        <v>148</v>
      </c>
      <c r="E241" s="219" t="s">
        <v>1218</v>
      </c>
      <c r="F241" s="220" t="s">
        <v>1219</v>
      </c>
      <c r="G241" s="221" t="s">
        <v>151</v>
      </c>
      <c r="H241" s="222">
        <v>54.579999999999998</v>
      </c>
      <c r="I241" s="223"/>
      <c r="J241" s="224">
        <f>ROUND(I241*H241,2)</f>
        <v>0</v>
      </c>
      <c r="K241" s="220" t="s">
        <v>152</v>
      </c>
      <c r="L241" s="44"/>
      <c r="M241" s="225" t="s">
        <v>1</v>
      </c>
      <c r="N241" s="226" t="s">
        <v>38</v>
      </c>
      <c r="O241" s="91"/>
      <c r="P241" s="227">
        <f>O241*H241</f>
        <v>0</v>
      </c>
      <c r="Q241" s="227">
        <v>0</v>
      </c>
      <c r="R241" s="227">
        <f>Q241*H241</f>
        <v>0</v>
      </c>
      <c r="S241" s="227">
        <v>0</v>
      </c>
      <c r="T241" s="228">
        <f>S241*H241</f>
        <v>0</v>
      </c>
      <c r="U241" s="38"/>
      <c r="V241" s="38"/>
      <c r="W241" s="38"/>
      <c r="X241" s="38"/>
      <c r="Y241" s="38"/>
      <c r="Z241" s="38"/>
      <c r="AA241" s="38"/>
      <c r="AB241" s="38"/>
      <c r="AC241" s="38"/>
      <c r="AD241" s="38"/>
      <c r="AE241" s="38"/>
      <c r="AR241" s="229" t="s">
        <v>193</v>
      </c>
      <c r="AT241" s="229" t="s">
        <v>148</v>
      </c>
      <c r="AU241" s="229" t="s">
        <v>97</v>
      </c>
      <c r="AY241" s="17" t="s">
        <v>145</v>
      </c>
      <c r="BE241" s="230">
        <f>IF(N241="základní",J241,0)</f>
        <v>0</v>
      </c>
      <c r="BF241" s="230">
        <f>IF(N241="snížená",J241,0)</f>
        <v>0</v>
      </c>
      <c r="BG241" s="230">
        <f>IF(N241="zákl. přenesená",J241,0)</f>
        <v>0</v>
      </c>
      <c r="BH241" s="230">
        <f>IF(N241="sníž. přenesená",J241,0)</f>
        <v>0</v>
      </c>
      <c r="BI241" s="230">
        <f>IF(N241="nulová",J241,0)</f>
        <v>0</v>
      </c>
      <c r="BJ241" s="17" t="s">
        <v>80</v>
      </c>
      <c r="BK241" s="230">
        <f>ROUND(I241*H241,2)</f>
        <v>0</v>
      </c>
      <c r="BL241" s="17" t="s">
        <v>193</v>
      </c>
      <c r="BM241" s="229" t="s">
        <v>314</v>
      </c>
    </row>
    <row r="242" s="13" customFormat="1">
      <c r="A242" s="13"/>
      <c r="B242" s="231"/>
      <c r="C242" s="232"/>
      <c r="D242" s="233" t="s">
        <v>154</v>
      </c>
      <c r="E242" s="234" t="s">
        <v>1</v>
      </c>
      <c r="F242" s="235" t="s">
        <v>1133</v>
      </c>
      <c r="G242" s="232"/>
      <c r="H242" s="234" t="s">
        <v>1</v>
      </c>
      <c r="I242" s="236"/>
      <c r="J242" s="232"/>
      <c r="K242" s="232"/>
      <c r="L242" s="237"/>
      <c r="M242" s="238"/>
      <c r="N242" s="239"/>
      <c r="O242" s="239"/>
      <c r="P242" s="239"/>
      <c r="Q242" s="239"/>
      <c r="R242" s="239"/>
      <c r="S242" s="239"/>
      <c r="T242" s="240"/>
      <c r="U242" s="13"/>
      <c r="V242" s="13"/>
      <c r="W242" s="13"/>
      <c r="X242" s="13"/>
      <c r="Y242" s="13"/>
      <c r="Z242" s="13"/>
      <c r="AA242" s="13"/>
      <c r="AB242" s="13"/>
      <c r="AC242" s="13"/>
      <c r="AD242" s="13"/>
      <c r="AE242" s="13"/>
      <c r="AT242" s="241" t="s">
        <v>154</v>
      </c>
      <c r="AU242" s="241" t="s">
        <v>97</v>
      </c>
      <c r="AV242" s="13" t="s">
        <v>80</v>
      </c>
      <c r="AW242" s="13" t="s">
        <v>30</v>
      </c>
      <c r="AX242" s="13" t="s">
        <v>73</v>
      </c>
      <c r="AY242" s="241" t="s">
        <v>145</v>
      </c>
    </row>
    <row r="243" s="14" customFormat="1">
      <c r="A243" s="14"/>
      <c r="B243" s="242"/>
      <c r="C243" s="243"/>
      <c r="D243" s="233" t="s">
        <v>154</v>
      </c>
      <c r="E243" s="244" t="s">
        <v>1</v>
      </c>
      <c r="F243" s="245" t="s">
        <v>1205</v>
      </c>
      <c r="G243" s="243"/>
      <c r="H243" s="246">
        <v>20.623000000000001</v>
      </c>
      <c r="I243" s="247"/>
      <c r="J243" s="243"/>
      <c r="K243" s="243"/>
      <c r="L243" s="248"/>
      <c r="M243" s="249"/>
      <c r="N243" s="250"/>
      <c r="O243" s="250"/>
      <c r="P243" s="250"/>
      <c r="Q243" s="250"/>
      <c r="R243" s="250"/>
      <c r="S243" s="250"/>
      <c r="T243" s="251"/>
      <c r="U243" s="14"/>
      <c r="V243" s="14"/>
      <c r="W243" s="14"/>
      <c r="X243" s="14"/>
      <c r="Y243" s="14"/>
      <c r="Z243" s="14"/>
      <c r="AA243" s="14"/>
      <c r="AB243" s="14"/>
      <c r="AC243" s="14"/>
      <c r="AD243" s="14"/>
      <c r="AE243" s="14"/>
      <c r="AT243" s="252" t="s">
        <v>154</v>
      </c>
      <c r="AU243" s="252" t="s">
        <v>97</v>
      </c>
      <c r="AV243" s="14" t="s">
        <v>97</v>
      </c>
      <c r="AW243" s="14" t="s">
        <v>30</v>
      </c>
      <c r="AX243" s="14" t="s">
        <v>73</v>
      </c>
      <c r="AY243" s="252" t="s">
        <v>145</v>
      </c>
    </row>
    <row r="244" s="14" customFormat="1">
      <c r="A244" s="14"/>
      <c r="B244" s="242"/>
      <c r="C244" s="243"/>
      <c r="D244" s="233" t="s">
        <v>154</v>
      </c>
      <c r="E244" s="244" t="s">
        <v>1</v>
      </c>
      <c r="F244" s="245" t="s">
        <v>1206</v>
      </c>
      <c r="G244" s="243"/>
      <c r="H244" s="246">
        <v>33.957000000000001</v>
      </c>
      <c r="I244" s="247"/>
      <c r="J244" s="243"/>
      <c r="K244" s="243"/>
      <c r="L244" s="248"/>
      <c r="M244" s="249"/>
      <c r="N244" s="250"/>
      <c r="O244" s="250"/>
      <c r="P244" s="250"/>
      <c r="Q244" s="250"/>
      <c r="R244" s="250"/>
      <c r="S244" s="250"/>
      <c r="T244" s="251"/>
      <c r="U244" s="14"/>
      <c r="V244" s="14"/>
      <c r="W244" s="14"/>
      <c r="X244" s="14"/>
      <c r="Y244" s="14"/>
      <c r="Z244" s="14"/>
      <c r="AA244" s="14"/>
      <c r="AB244" s="14"/>
      <c r="AC244" s="14"/>
      <c r="AD244" s="14"/>
      <c r="AE244" s="14"/>
      <c r="AT244" s="252" t="s">
        <v>154</v>
      </c>
      <c r="AU244" s="252" t="s">
        <v>97</v>
      </c>
      <c r="AV244" s="14" t="s">
        <v>97</v>
      </c>
      <c r="AW244" s="14" t="s">
        <v>30</v>
      </c>
      <c r="AX244" s="14" t="s">
        <v>73</v>
      </c>
      <c r="AY244" s="252" t="s">
        <v>145</v>
      </c>
    </row>
    <row r="245" s="15" customFormat="1">
      <c r="A245" s="15"/>
      <c r="B245" s="253"/>
      <c r="C245" s="254"/>
      <c r="D245" s="233" t="s">
        <v>154</v>
      </c>
      <c r="E245" s="255" t="s">
        <v>1</v>
      </c>
      <c r="F245" s="256" t="s">
        <v>157</v>
      </c>
      <c r="G245" s="254"/>
      <c r="H245" s="257">
        <v>54.579999999999998</v>
      </c>
      <c r="I245" s="258"/>
      <c r="J245" s="254"/>
      <c r="K245" s="254"/>
      <c r="L245" s="259"/>
      <c r="M245" s="260"/>
      <c r="N245" s="261"/>
      <c r="O245" s="261"/>
      <c r="P245" s="261"/>
      <c r="Q245" s="261"/>
      <c r="R245" s="261"/>
      <c r="S245" s="261"/>
      <c r="T245" s="262"/>
      <c r="U245" s="15"/>
      <c r="V245" s="15"/>
      <c r="W245" s="15"/>
      <c r="X245" s="15"/>
      <c r="Y245" s="15"/>
      <c r="Z245" s="15"/>
      <c r="AA245" s="15"/>
      <c r="AB245" s="15"/>
      <c r="AC245" s="15"/>
      <c r="AD245" s="15"/>
      <c r="AE245" s="15"/>
      <c r="AT245" s="263" t="s">
        <v>154</v>
      </c>
      <c r="AU245" s="263" t="s">
        <v>97</v>
      </c>
      <c r="AV245" s="15" t="s">
        <v>153</v>
      </c>
      <c r="AW245" s="15" t="s">
        <v>30</v>
      </c>
      <c r="AX245" s="15" t="s">
        <v>80</v>
      </c>
      <c r="AY245" s="263" t="s">
        <v>145</v>
      </c>
    </row>
    <row r="246" s="2" customFormat="1" ht="24.15" customHeight="1">
      <c r="A246" s="38"/>
      <c r="B246" s="39"/>
      <c r="C246" s="264" t="s">
        <v>252</v>
      </c>
      <c r="D246" s="264" t="s">
        <v>184</v>
      </c>
      <c r="E246" s="265" t="s">
        <v>1220</v>
      </c>
      <c r="F246" s="266" t="s">
        <v>1221</v>
      </c>
      <c r="G246" s="267" t="s">
        <v>151</v>
      </c>
      <c r="H246" s="268">
        <v>57.308999999999998</v>
      </c>
      <c r="I246" s="269"/>
      <c r="J246" s="270">
        <f>ROUND(I246*H246,2)</f>
        <v>0</v>
      </c>
      <c r="K246" s="266" t="s">
        <v>152</v>
      </c>
      <c r="L246" s="271"/>
      <c r="M246" s="272" t="s">
        <v>1</v>
      </c>
      <c r="N246" s="273" t="s">
        <v>38</v>
      </c>
      <c r="O246" s="91"/>
      <c r="P246" s="227">
        <f>O246*H246</f>
        <v>0</v>
      </c>
      <c r="Q246" s="227">
        <v>0</v>
      </c>
      <c r="R246" s="227">
        <f>Q246*H246</f>
        <v>0</v>
      </c>
      <c r="S246" s="227">
        <v>0</v>
      </c>
      <c r="T246" s="228">
        <f>S246*H246</f>
        <v>0</v>
      </c>
      <c r="U246" s="38"/>
      <c r="V246" s="38"/>
      <c r="W246" s="38"/>
      <c r="X246" s="38"/>
      <c r="Y246" s="38"/>
      <c r="Z246" s="38"/>
      <c r="AA246" s="38"/>
      <c r="AB246" s="38"/>
      <c r="AC246" s="38"/>
      <c r="AD246" s="38"/>
      <c r="AE246" s="38"/>
      <c r="AR246" s="229" t="s">
        <v>239</v>
      </c>
      <c r="AT246" s="229" t="s">
        <v>184</v>
      </c>
      <c r="AU246" s="229" t="s">
        <v>97</v>
      </c>
      <c r="AY246" s="17" t="s">
        <v>145</v>
      </c>
      <c r="BE246" s="230">
        <f>IF(N246="základní",J246,0)</f>
        <v>0</v>
      </c>
      <c r="BF246" s="230">
        <f>IF(N246="snížená",J246,0)</f>
        <v>0</v>
      </c>
      <c r="BG246" s="230">
        <f>IF(N246="zákl. přenesená",J246,0)</f>
        <v>0</v>
      </c>
      <c r="BH246" s="230">
        <f>IF(N246="sníž. přenesená",J246,0)</f>
        <v>0</v>
      </c>
      <c r="BI246" s="230">
        <f>IF(N246="nulová",J246,0)</f>
        <v>0</v>
      </c>
      <c r="BJ246" s="17" t="s">
        <v>80</v>
      </c>
      <c r="BK246" s="230">
        <f>ROUND(I246*H246,2)</f>
        <v>0</v>
      </c>
      <c r="BL246" s="17" t="s">
        <v>193</v>
      </c>
      <c r="BM246" s="229" t="s">
        <v>318</v>
      </c>
    </row>
    <row r="247" s="14" customFormat="1">
      <c r="A247" s="14"/>
      <c r="B247" s="242"/>
      <c r="C247" s="243"/>
      <c r="D247" s="233" t="s">
        <v>154</v>
      </c>
      <c r="E247" s="244" t="s">
        <v>1</v>
      </c>
      <c r="F247" s="245" t="s">
        <v>1222</v>
      </c>
      <c r="G247" s="243"/>
      <c r="H247" s="246">
        <v>57.308999999999998</v>
      </c>
      <c r="I247" s="247"/>
      <c r="J247" s="243"/>
      <c r="K247" s="243"/>
      <c r="L247" s="248"/>
      <c r="M247" s="249"/>
      <c r="N247" s="250"/>
      <c r="O247" s="250"/>
      <c r="P247" s="250"/>
      <c r="Q247" s="250"/>
      <c r="R247" s="250"/>
      <c r="S247" s="250"/>
      <c r="T247" s="251"/>
      <c r="U247" s="14"/>
      <c r="V247" s="14"/>
      <c r="W247" s="14"/>
      <c r="X247" s="14"/>
      <c r="Y247" s="14"/>
      <c r="Z247" s="14"/>
      <c r="AA247" s="14"/>
      <c r="AB247" s="14"/>
      <c r="AC247" s="14"/>
      <c r="AD247" s="14"/>
      <c r="AE247" s="14"/>
      <c r="AT247" s="252" t="s">
        <v>154</v>
      </c>
      <c r="AU247" s="252" t="s">
        <v>97</v>
      </c>
      <c r="AV247" s="14" t="s">
        <v>97</v>
      </c>
      <c r="AW247" s="14" t="s">
        <v>30</v>
      </c>
      <c r="AX247" s="14" t="s">
        <v>73</v>
      </c>
      <c r="AY247" s="252" t="s">
        <v>145</v>
      </c>
    </row>
    <row r="248" s="15" customFormat="1">
      <c r="A248" s="15"/>
      <c r="B248" s="253"/>
      <c r="C248" s="254"/>
      <c r="D248" s="233" t="s">
        <v>154</v>
      </c>
      <c r="E248" s="255" t="s">
        <v>1</v>
      </c>
      <c r="F248" s="256" t="s">
        <v>157</v>
      </c>
      <c r="G248" s="254"/>
      <c r="H248" s="257">
        <v>57.308999999999998</v>
      </c>
      <c r="I248" s="258"/>
      <c r="J248" s="254"/>
      <c r="K248" s="254"/>
      <c r="L248" s="259"/>
      <c r="M248" s="260"/>
      <c r="N248" s="261"/>
      <c r="O248" s="261"/>
      <c r="P248" s="261"/>
      <c r="Q248" s="261"/>
      <c r="R248" s="261"/>
      <c r="S248" s="261"/>
      <c r="T248" s="262"/>
      <c r="U248" s="15"/>
      <c r="V248" s="15"/>
      <c r="W248" s="15"/>
      <c r="X248" s="15"/>
      <c r="Y248" s="15"/>
      <c r="Z248" s="15"/>
      <c r="AA248" s="15"/>
      <c r="AB248" s="15"/>
      <c r="AC248" s="15"/>
      <c r="AD248" s="15"/>
      <c r="AE248" s="15"/>
      <c r="AT248" s="263" t="s">
        <v>154</v>
      </c>
      <c r="AU248" s="263" t="s">
        <v>97</v>
      </c>
      <c r="AV248" s="15" t="s">
        <v>153</v>
      </c>
      <c r="AW248" s="15" t="s">
        <v>30</v>
      </c>
      <c r="AX248" s="15" t="s">
        <v>80</v>
      </c>
      <c r="AY248" s="263" t="s">
        <v>145</v>
      </c>
    </row>
    <row r="249" s="2" customFormat="1" ht="37.8" customHeight="1">
      <c r="A249" s="38"/>
      <c r="B249" s="39"/>
      <c r="C249" s="218" t="s">
        <v>319</v>
      </c>
      <c r="D249" s="218" t="s">
        <v>148</v>
      </c>
      <c r="E249" s="219" t="s">
        <v>1218</v>
      </c>
      <c r="F249" s="220" t="s">
        <v>1219</v>
      </c>
      <c r="G249" s="221" t="s">
        <v>151</v>
      </c>
      <c r="H249" s="222">
        <v>11.279999999999999</v>
      </c>
      <c r="I249" s="223"/>
      <c r="J249" s="224">
        <f>ROUND(I249*H249,2)</f>
        <v>0</v>
      </c>
      <c r="K249" s="220" t="s">
        <v>152</v>
      </c>
      <c r="L249" s="44"/>
      <c r="M249" s="225" t="s">
        <v>1</v>
      </c>
      <c r="N249" s="226" t="s">
        <v>38</v>
      </c>
      <c r="O249" s="91"/>
      <c r="P249" s="227">
        <f>O249*H249</f>
        <v>0</v>
      </c>
      <c r="Q249" s="227">
        <v>0</v>
      </c>
      <c r="R249" s="227">
        <f>Q249*H249</f>
        <v>0</v>
      </c>
      <c r="S249" s="227">
        <v>0</v>
      </c>
      <c r="T249" s="228">
        <f>S249*H249</f>
        <v>0</v>
      </c>
      <c r="U249" s="38"/>
      <c r="V249" s="38"/>
      <c r="W249" s="38"/>
      <c r="X249" s="38"/>
      <c r="Y249" s="38"/>
      <c r="Z249" s="38"/>
      <c r="AA249" s="38"/>
      <c r="AB249" s="38"/>
      <c r="AC249" s="38"/>
      <c r="AD249" s="38"/>
      <c r="AE249" s="38"/>
      <c r="AR249" s="229" t="s">
        <v>193</v>
      </c>
      <c r="AT249" s="229" t="s">
        <v>148</v>
      </c>
      <c r="AU249" s="229" t="s">
        <v>97</v>
      </c>
      <c r="AY249" s="17" t="s">
        <v>145</v>
      </c>
      <c r="BE249" s="230">
        <f>IF(N249="základní",J249,0)</f>
        <v>0</v>
      </c>
      <c r="BF249" s="230">
        <f>IF(N249="snížená",J249,0)</f>
        <v>0</v>
      </c>
      <c r="BG249" s="230">
        <f>IF(N249="zákl. přenesená",J249,0)</f>
        <v>0</v>
      </c>
      <c r="BH249" s="230">
        <f>IF(N249="sníž. přenesená",J249,0)</f>
        <v>0</v>
      </c>
      <c r="BI249" s="230">
        <f>IF(N249="nulová",J249,0)</f>
        <v>0</v>
      </c>
      <c r="BJ249" s="17" t="s">
        <v>80</v>
      </c>
      <c r="BK249" s="230">
        <f>ROUND(I249*H249,2)</f>
        <v>0</v>
      </c>
      <c r="BL249" s="17" t="s">
        <v>193</v>
      </c>
      <c r="BM249" s="229" t="s">
        <v>322</v>
      </c>
    </row>
    <row r="250" s="13" customFormat="1">
      <c r="A250" s="13"/>
      <c r="B250" s="231"/>
      <c r="C250" s="232"/>
      <c r="D250" s="233" t="s">
        <v>154</v>
      </c>
      <c r="E250" s="234" t="s">
        <v>1</v>
      </c>
      <c r="F250" s="235" t="s">
        <v>1133</v>
      </c>
      <c r="G250" s="232"/>
      <c r="H250" s="234" t="s">
        <v>1</v>
      </c>
      <c r="I250" s="236"/>
      <c r="J250" s="232"/>
      <c r="K250" s="232"/>
      <c r="L250" s="237"/>
      <c r="M250" s="238"/>
      <c r="N250" s="239"/>
      <c r="O250" s="239"/>
      <c r="P250" s="239"/>
      <c r="Q250" s="239"/>
      <c r="R250" s="239"/>
      <c r="S250" s="239"/>
      <c r="T250" s="240"/>
      <c r="U250" s="13"/>
      <c r="V250" s="13"/>
      <c r="W250" s="13"/>
      <c r="X250" s="13"/>
      <c r="Y250" s="13"/>
      <c r="Z250" s="13"/>
      <c r="AA250" s="13"/>
      <c r="AB250" s="13"/>
      <c r="AC250" s="13"/>
      <c r="AD250" s="13"/>
      <c r="AE250" s="13"/>
      <c r="AT250" s="241" t="s">
        <v>154</v>
      </c>
      <c r="AU250" s="241" t="s">
        <v>97</v>
      </c>
      <c r="AV250" s="13" t="s">
        <v>80</v>
      </c>
      <c r="AW250" s="13" t="s">
        <v>30</v>
      </c>
      <c r="AX250" s="13" t="s">
        <v>73</v>
      </c>
      <c r="AY250" s="241" t="s">
        <v>145</v>
      </c>
    </row>
    <row r="251" s="14" customFormat="1">
      <c r="A251" s="14"/>
      <c r="B251" s="242"/>
      <c r="C251" s="243"/>
      <c r="D251" s="233" t="s">
        <v>154</v>
      </c>
      <c r="E251" s="244" t="s">
        <v>1</v>
      </c>
      <c r="F251" s="245" t="s">
        <v>1207</v>
      </c>
      <c r="G251" s="243"/>
      <c r="H251" s="246">
        <v>11.279999999999999</v>
      </c>
      <c r="I251" s="247"/>
      <c r="J251" s="243"/>
      <c r="K251" s="243"/>
      <c r="L251" s="248"/>
      <c r="M251" s="249"/>
      <c r="N251" s="250"/>
      <c r="O251" s="250"/>
      <c r="P251" s="250"/>
      <c r="Q251" s="250"/>
      <c r="R251" s="250"/>
      <c r="S251" s="250"/>
      <c r="T251" s="251"/>
      <c r="U251" s="14"/>
      <c r="V251" s="14"/>
      <c r="W251" s="14"/>
      <c r="X251" s="14"/>
      <c r="Y251" s="14"/>
      <c r="Z251" s="14"/>
      <c r="AA251" s="14"/>
      <c r="AB251" s="14"/>
      <c r="AC251" s="14"/>
      <c r="AD251" s="14"/>
      <c r="AE251" s="14"/>
      <c r="AT251" s="252" t="s">
        <v>154</v>
      </c>
      <c r="AU251" s="252" t="s">
        <v>97</v>
      </c>
      <c r="AV251" s="14" t="s">
        <v>97</v>
      </c>
      <c r="AW251" s="14" t="s">
        <v>30</v>
      </c>
      <c r="AX251" s="14" t="s">
        <v>73</v>
      </c>
      <c r="AY251" s="252" t="s">
        <v>145</v>
      </c>
    </row>
    <row r="252" s="15" customFormat="1">
      <c r="A252" s="15"/>
      <c r="B252" s="253"/>
      <c r="C252" s="254"/>
      <c r="D252" s="233" t="s">
        <v>154</v>
      </c>
      <c r="E252" s="255" t="s">
        <v>1</v>
      </c>
      <c r="F252" s="256" t="s">
        <v>157</v>
      </c>
      <c r="G252" s="254"/>
      <c r="H252" s="257">
        <v>11.279999999999999</v>
      </c>
      <c r="I252" s="258"/>
      <c r="J252" s="254"/>
      <c r="K252" s="254"/>
      <c r="L252" s="259"/>
      <c r="M252" s="260"/>
      <c r="N252" s="261"/>
      <c r="O252" s="261"/>
      <c r="P252" s="261"/>
      <c r="Q252" s="261"/>
      <c r="R252" s="261"/>
      <c r="S252" s="261"/>
      <c r="T252" s="262"/>
      <c r="U252" s="15"/>
      <c r="V252" s="15"/>
      <c r="W252" s="15"/>
      <c r="X252" s="15"/>
      <c r="Y252" s="15"/>
      <c r="Z252" s="15"/>
      <c r="AA252" s="15"/>
      <c r="AB252" s="15"/>
      <c r="AC252" s="15"/>
      <c r="AD252" s="15"/>
      <c r="AE252" s="15"/>
      <c r="AT252" s="263" t="s">
        <v>154</v>
      </c>
      <c r="AU252" s="263" t="s">
        <v>97</v>
      </c>
      <c r="AV252" s="15" t="s">
        <v>153</v>
      </c>
      <c r="AW252" s="15" t="s">
        <v>30</v>
      </c>
      <c r="AX252" s="15" t="s">
        <v>80</v>
      </c>
      <c r="AY252" s="263" t="s">
        <v>145</v>
      </c>
    </row>
    <row r="253" s="2" customFormat="1" ht="24.15" customHeight="1">
      <c r="A253" s="38"/>
      <c r="B253" s="39"/>
      <c r="C253" s="264" t="s">
        <v>257</v>
      </c>
      <c r="D253" s="264" t="s">
        <v>184</v>
      </c>
      <c r="E253" s="265" t="s">
        <v>1223</v>
      </c>
      <c r="F253" s="266" t="s">
        <v>1224</v>
      </c>
      <c r="G253" s="267" t="s">
        <v>151</v>
      </c>
      <c r="H253" s="268">
        <v>11.843999999999999</v>
      </c>
      <c r="I253" s="269"/>
      <c r="J253" s="270">
        <f>ROUND(I253*H253,2)</f>
        <v>0</v>
      </c>
      <c r="K253" s="266" t="s">
        <v>152</v>
      </c>
      <c r="L253" s="271"/>
      <c r="M253" s="272" t="s">
        <v>1</v>
      </c>
      <c r="N253" s="273" t="s">
        <v>38</v>
      </c>
      <c r="O253" s="91"/>
      <c r="P253" s="227">
        <f>O253*H253</f>
        <v>0</v>
      </c>
      <c r="Q253" s="227">
        <v>0</v>
      </c>
      <c r="R253" s="227">
        <f>Q253*H253</f>
        <v>0</v>
      </c>
      <c r="S253" s="227">
        <v>0</v>
      </c>
      <c r="T253" s="228">
        <f>S253*H253</f>
        <v>0</v>
      </c>
      <c r="U253" s="38"/>
      <c r="V253" s="38"/>
      <c r="W253" s="38"/>
      <c r="X253" s="38"/>
      <c r="Y253" s="38"/>
      <c r="Z253" s="38"/>
      <c r="AA253" s="38"/>
      <c r="AB253" s="38"/>
      <c r="AC253" s="38"/>
      <c r="AD253" s="38"/>
      <c r="AE253" s="38"/>
      <c r="AR253" s="229" t="s">
        <v>239</v>
      </c>
      <c r="AT253" s="229" t="s">
        <v>184</v>
      </c>
      <c r="AU253" s="229" t="s">
        <v>97</v>
      </c>
      <c r="AY253" s="17" t="s">
        <v>145</v>
      </c>
      <c r="BE253" s="230">
        <f>IF(N253="základní",J253,0)</f>
        <v>0</v>
      </c>
      <c r="BF253" s="230">
        <f>IF(N253="snížená",J253,0)</f>
        <v>0</v>
      </c>
      <c r="BG253" s="230">
        <f>IF(N253="zákl. přenesená",J253,0)</f>
        <v>0</v>
      </c>
      <c r="BH253" s="230">
        <f>IF(N253="sníž. přenesená",J253,0)</f>
        <v>0</v>
      </c>
      <c r="BI253" s="230">
        <f>IF(N253="nulová",J253,0)</f>
        <v>0</v>
      </c>
      <c r="BJ253" s="17" t="s">
        <v>80</v>
      </c>
      <c r="BK253" s="230">
        <f>ROUND(I253*H253,2)</f>
        <v>0</v>
      </c>
      <c r="BL253" s="17" t="s">
        <v>193</v>
      </c>
      <c r="BM253" s="229" t="s">
        <v>323</v>
      </c>
    </row>
    <row r="254" s="14" customFormat="1">
      <c r="A254" s="14"/>
      <c r="B254" s="242"/>
      <c r="C254" s="243"/>
      <c r="D254" s="233" t="s">
        <v>154</v>
      </c>
      <c r="E254" s="244" t="s">
        <v>1</v>
      </c>
      <c r="F254" s="245" t="s">
        <v>1225</v>
      </c>
      <c r="G254" s="243"/>
      <c r="H254" s="246">
        <v>11.843999999999999</v>
      </c>
      <c r="I254" s="247"/>
      <c r="J254" s="243"/>
      <c r="K254" s="243"/>
      <c r="L254" s="248"/>
      <c r="M254" s="249"/>
      <c r="N254" s="250"/>
      <c r="O254" s="250"/>
      <c r="P254" s="250"/>
      <c r="Q254" s="250"/>
      <c r="R254" s="250"/>
      <c r="S254" s="250"/>
      <c r="T254" s="251"/>
      <c r="U254" s="14"/>
      <c r="V254" s="14"/>
      <c r="W254" s="14"/>
      <c r="X254" s="14"/>
      <c r="Y254" s="14"/>
      <c r="Z254" s="14"/>
      <c r="AA254" s="14"/>
      <c r="AB254" s="14"/>
      <c r="AC254" s="14"/>
      <c r="AD254" s="14"/>
      <c r="AE254" s="14"/>
      <c r="AT254" s="252" t="s">
        <v>154</v>
      </c>
      <c r="AU254" s="252" t="s">
        <v>97</v>
      </c>
      <c r="AV254" s="14" t="s">
        <v>97</v>
      </c>
      <c r="AW254" s="14" t="s">
        <v>30</v>
      </c>
      <c r="AX254" s="14" t="s">
        <v>73</v>
      </c>
      <c r="AY254" s="252" t="s">
        <v>145</v>
      </c>
    </row>
    <row r="255" s="15" customFormat="1">
      <c r="A255" s="15"/>
      <c r="B255" s="253"/>
      <c r="C255" s="254"/>
      <c r="D255" s="233" t="s">
        <v>154</v>
      </c>
      <c r="E255" s="255" t="s">
        <v>1</v>
      </c>
      <c r="F255" s="256" t="s">
        <v>157</v>
      </c>
      <c r="G255" s="254"/>
      <c r="H255" s="257">
        <v>11.843999999999999</v>
      </c>
      <c r="I255" s="258"/>
      <c r="J255" s="254"/>
      <c r="K255" s="254"/>
      <c r="L255" s="259"/>
      <c r="M255" s="260"/>
      <c r="N255" s="261"/>
      <c r="O255" s="261"/>
      <c r="P255" s="261"/>
      <c r="Q255" s="261"/>
      <c r="R255" s="261"/>
      <c r="S255" s="261"/>
      <c r="T255" s="262"/>
      <c r="U255" s="15"/>
      <c r="V255" s="15"/>
      <c r="W255" s="15"/>
      <c r="X255" s="15"/>
      <c r="Y255" s="15"/>
      <c r="Z255" s="15"/>
      <c r="AA255" s="15"/>
      <c r="AB255" s="15"/>
      <c r="AC255" s="15"/>
      <c r="AD255" s="15"/>
      <c r="AE255" s="15"/>
      <c r="AT255" s="263" t="s">
        <v>154</v>
      </c>
      <c r="AU255" s="263" t="s">
        <v>97</v>
      </c>
      <c r="AV255" s="15" t="s">
        <v>153</v>
      </c>
      <c r="AW255" s="15" t="s">
        <v>30</v>
      </c>
      <c r="AX255" s="15" t="s">
        <v>80</v>
      </c>
      <c r="AY255" s="263" t="s">
        <v>145</v>
      </c>
    </row>
    <row r="256" s="2" customFormat="1" ht="55.5" customHeight="1">
      <c r="A256" s="38"/>
      <c r="B256" s="39"/>
      <c r="C256" s="218" t="s">
        <v>324</v>
      </c>
      <c r="D256" s="218" t="s">
        <v>148</v>
      </c>
      <c r="E256" s="219" t="s">
        <v>858</v>
      </c>
      <c r="F256" s="220" t="s">
        <v>859</v>
      </c>
      <c r="G256" s="221" t="s">
        <v>233</v>
      </c>
      <c r="H256" s="222">
        <v>0.29299999999999998</v>
      </c>
      <c r="I256" s="223"/>
      <c r="J256" s="224">
        <f>ROUND(I256*H256,2)</f>
        <v>0</v>
      </c>
      <c r="K256" s="220" t="s">
        <v>152</v>
      </c>
      <c r="L256" s="44"/>
      <c r="M256" s="225" t="s">
        <v>1</v>
      </c>
      <c r="N256" s="226" t="s">
        <v>38</v>
      </c>
      <c r="O256" s="91"/>
      <c r="P256" s="227">
        <f>O256*H256</f>
        <v>0</v>
      </c>
      <c r="Q256" s="227">
        <v>0</v>
      </c>
      <c r="R256" s="227">
        <f>Q256*H256</f>
        <v>0</v>
      </c>
      <c r="S256" s="227">
        <v>0</v>
      </c>
      <c r="T256" s="228">
        <f>S256*H256</f>
        <v>0</v>
      </c>
      <c r="U256" s="38"/>
      <c r="V256" s="38"/>
      <c r="W256" s="38"/>
      <c r="X256" s="38"/>
      <c r="Y256" s="38"/>
      <c r="Z256" s="38"/>
      <c r="AA256" s="38"/>
      <c r="AB256" s="38"/>
      <c r="AC256" s="38"/>
      <c r="AD256" s="38"/>
      <c r="AE256" s="38"/>
      <c r="AR256" s="229" t="s">
        <v>193</v>
      </c>
      <c r="AT256" s="229" t="s">
        <v>148</v>
      </c>
      <c r="AU256" s="229" t="s">
        <v>97</v>
      </c>
      <c r="AY256" s="17" t="s">
        <v>145</v>
      </c>
      <c r="BE256" s="230">
        <f>IF(N256="základní",J256,0)</f>
        <v>0</v>
      </c>
      <c r="BF256" s="230">
        <f>IF(N256="snížená",J256,0)</f>
        <v>0</v>
      </c>
      <c r="BG256" s="230">
        <f>IF(N256="zákl. přenesená",J256,0)</f>
        <v>0</v>
      </c>
      <c r="BH256" s="230">
        <f>IF(N256="sníž. přenesená",J256,0)</f>
        <v>0</v>
      </c>
      <c r="BI256" s="230">
        <f>IF(N256="nulová",J256,0)</f>
        <v>0</v>
      </c>
      <c r="BJ256" s="17" t="s">
        <v>80</v>
      </c>
      <c r="BK256" s="230">
        <f>ROUND(I256*H256,2)</f>
        <v>0</v>
      </c>
      <c r="BL256" s="17" t="s">
        <v>193</v>
      </c>
      <c r="BM256" s="229" t="s">
        <v>327</v>
      </c>
    </row>
    <row r="257" s="12" customFormat="1" ht="22.8" customHeight="1">
      <c r="A257" s="12"/>
      <c r="B257" s="202"/>
      <c r="C257" s="203"/>
      <c r="D257" s="204" t="s">
        <v>72</v>
      </c>
      <c r="E257" s="216" t="s">
        <v>1226</v>
      </c>
      <c r="F257" s="216" t="s">
        <v>1227</v>
      </c>
      <c r="G257" s="203"/>
      <c r="H257" s="203"/>
      <c r="I257" s="206"/>
      <c r="J257" s="217">
        <f>BK257</f>
        <v>0</v>
      </c>
      <c r="K257" s="203"/>
      <c r="L257" s="208"/>
      <c r="M257" s="209"/>
      <c r="N257" s="210"/>
      <c r="O257" s="210"/>
      <c r="P257" s="211">
        <f>SUM(P258:P263)</f>
        <v>0</v>
      </c>
      <c r="Q257" s="210"/>
      <c r="R257" s="211">
        <f>SUM(R258:R263)</f>
        <v>0</v>
      </c>
      <c r="S257" s="210"/>
      <c r="T257" s="212">
        <f>SUM(T258:T263)</f>
        <v>0</v>
      </c>
      <c r="U257" s="12"/>
      <c r="V257" s="12"/>
      <c r="W257" s="12"/>
      <c r="X257" s="12"/>
      <c r="Y257" s="12"/>
      <c r="Z257" s="12"/>
      <c r="AA257" s="12"/>
      <c r="AB257" s="12"/>
      <c r="AC257" s="12"/>
      <c r="AD257" s="12"/>
      <c r="AE257" s="12"/>
      <c r="AR257" s="213" t="s">
        <v>97</v>
      </c>
      <c r="AT257" s="214" t="s">
        <v>72</v>
      </c>
      <c r="AU257" s="214" t="s">
        <v>80</v>
      </c>
      <c r="AY257" s="213" t="s">
        <v>145</v>
      </c>
      <c r="BK257" s="215">
        <f>SUM(BK258:BK263)</f>
        <v>0</v>
      </c>
    </row>
    <row r="258" s="2" customFormat="1" ht="21.75" customHeight="1">
      <c r="A258" s="38"/>
      <c r="B258" s="39"/>
      <c r="C258" s="218" t="s">
        <v>261</v>
      </c>
      <c r="D258" s="218" t="s">
        <v>148</v>
      </c>
      <c r="E258" s="219" t="s">
        <v>1228</v>
      </c>
      <c r="F258" s="220" t="s">
        <v>1229</v>
      </c>
      <c r="G258" s="221" t="s">
        <v>151</v>
      </c>
      <c r="H258" s="222">
        <v>109.16</v>
      </c>
      <c r="I258" s="223"/>
      <c r="J258" s="224">
        <f>ROUND(I258*H258,2)</f>
        <v>0</v>
      </c>
      <c r="K258" s="220" t="s">
        <v>152</v>
      </c>
      <c r="L258" s="44"/>
      <c r="M258" s="225" t="s">
        <v>1</v>
      </c>
      <c r="N258" s="226" t="s">
        <v>38</v>
      </c>
      <c r="O258" s="91"/>
      <c r="P258" s="227">
        <f>O258*H258</f>
        <v>0</v>
      </c>
      <c r="Q258" s="227">
        <v>0</v>
      </c>
      <c r="R258" s="227">
        <f>Q258*H258</f>
        <v>0</v>
      </c>
      <c r="S258" s="227">
        <v>0</v>
      </c>
      <c r="T258" s="228">
        <f>S258*H258</f>
        <v>0</v>
      </c>
      <c r="U258" s="38"/>
      <c r="V258" s="38"/>
      <c r="W258" s="38"/>
      <c r="X258" s="38"/>
      <c r="Y258" s="38"/>
      <c r="Z258" s="38"/>
      <c r="AA258" s="38"/>
      <c r="AB258" s="38"/>
      <c r="AC258" s="38"/>
      <c r="AD258" s="38"/>
      <c r="AE258" s="38"/>
      <c r="AR258" s="229" t="s">
        <v>193</v>
      </c>
      <c r="AT258" s="229" t="s">
        <v>148</v>
      </c>
      <c r="AU258" s="229" t="s">
        <v>97</v>
      </c>
      <c r="AY258" s="17" t="s">
        <v>145</v>
      </c>
      <c r="BE258" s="230">
        <f>IF(N258="základní",J258,0)</f>
        <v>0</v>
      </c>
      <c r="BF258" s="230">
        <f>IF(N258="snížená",J258,0)</f>
        <v>0</v>
      </c>
      <c r="BG258" s="230">
        <f>IF(N258="zákl. přenesená",J258,0)</f>
        <v>0</v>
      </c>
      <c r="BH258" s="230">
        <f>IF(N258="sníž. přenesená",J258,0)</f>
        <v>0</v>
      </c>
      <c r="BI258" s="230">
        <f>IF(N258="nulová",J258,0)</f>
        <v>0</v>
      </c>
      <c r="BJ258" s="17" t="s">
        <v>80</v>
      </c>
      <c r="BK258" s="230">
        <f>ROUND(I258*H258,2)</f>
        <v>0</v>
      </c>
      <c r="BL258" s="17" t="s">
        <v>193</v>
      </c>
      <c r="BM258" s="229" t="s">
        <v>330</v>
      </c>
    </row>
    <row r="259" s="2" customFormat="1" ht="24.15" customHeight="1">
      <c r="A259" s="38"/>
      <c r="B259" s="39"/>
      <c r="C259" s="218" t="s">
        <v>331</v>
      </c>
      <c r="D259" s="218" t="s">
        <v>148</v>
      </c>
      <c r="E259" s="219" t="s">
        <v>1230</v>
      </c>
      <c r="F259" s="220" t="s">
        <v>1231</v>
      </c>
      <c r="G259" s="221" t="s">
        <v>421</v>
      </c>
      <c r="H259" s="222">
        <v>67.620000000000005</v>
      </c>
      <c r="I259" s="223"/>
      <c r="J259" s="224">
        <f>ROUND(I259*H259,2)</f>
        <v>0</v>
      </c>
      <c r="K259" s="220" t="s">
        <v>152</v>
      </c>
      <c r="L259" s="44"/>
      <c r="M259" s="225" t="s">
        <v>1</v>
      </c>
      <c r="N259" s="226" t="s">
        <v>38</v>
      </c>
      <c r="O259" s="91"/>
      <c r="P259" s="227">
        <f>O259*H259</f>
        <v>0</v>
      </c>
      <c r="Q259" s="227">
        <v>0</v>
      </c>
      <c r="R259" s="227">
        <f>Q259*H259</f>
        <v>0</v>
      </c>
      <c r="S259" s="227">
        <v>0</v>
      </c>
      <c r="T259" s="228">
        <f>S259*H259</f>
        <v>0</v>
      </c>
      <c r="U259" s="38"/>
      <c r="V259" s="38"/>
      <c r="W259" s="38"/>
      <c r="X259" s="38"/>
      <c r="Y259" s="38"/>
      <c r="Z259" s="38"/>
      <c r="AA259" s="38"/>
      <c r="AB259" s="38"/>
      <c r="AC259" s="38"/>
      <c r="AD259" s="38"/>
      <c r="AE259" s="38"/>
      <c r="AR259" s="229" t="s">
        <v>193</v>
      </c>
      <c r="AT259" s="229" t="s">
        <v>148</v>
      </c>
      <c r="AU259" s="229" t="s">
        <v>97</v>
      </c>
      <c r="AY259" s="17" t="s">
        <v>145</v>
      </c>
      <c r="BE259" s="230">
        <f>IF(N259="základní",J259,0)</f>
        <v>0</v>
      </c>
      <c r="BF259" s="230">
        <f>IF(N259="snížená",J259,0)</f>
        <v>0</v>
      </c>
      <c r="BG259" s="230">
        <f>IF(N259="zákl. přenesená",J259,0)</f>
        <v>0</v>
      </c>
      <c r="BH259" s="230">
        <f>IF(N259="sníž. přenesená",J259,0)</f>
        <v>0</v>
      </c>
      <c r="BI259" s="230">
        <f>IF(N259="nulová",J259,0)</f>
        <v>0</v>
      </c>
      <c r="BJ259" s="17" t="s">
        <v>80</v>
      </c>
      <c r="BK259" s="230">
        <f>ROUND(I259*H259,2)</f>
        <v>0</v>
      </c>
      <c r="BL259" s="17" t="s">
        <v>193</v>
      </c>
      <c r="BM259" s="229" t="s">
        <v>334</v>
      </c>
    </row>
    <row r="260" s="13" customFormat="1">
      <c r="A260" s="13"/>
      <c r="B260" s="231"/>
      <c r="C260" s="232"/>
      <c r="D260" s="233" t="s">
        <v>154</v>
      </c>
      <c r="E260" s="234" t="s">
        <v>1</v>
      </c>
      <c r="F260" s="235" t="s">
        <v>1179</v>
      </c>
      <c r="G260" s="232"/>
      <c r="H260" s="234" t="s">
        <v>1</v>
      </c>
      <c r="I260" s="236"/>
      <c r="J260" s="232"/>
      <c r="K260" s="232"/>
      <c r="L260" s="237"/>
      <c r="M260" s="238"/>
      <c r="N260" s="239"/>
      <c r="O260" s="239"/>
      <c r="P260" s="239"/>
      <c r="Q260" s="239"/>
      <c r="R260" s="239"/>
      <c r="S260" s="239"/>
      <c r="T260" s="240"/>
      <c r="U260" s="13"/>
      <c r="V260" s="13"/>
      <c r="W260" s="13"/>
      <c r="X260" s="13"/>
      <c r="Y260" s="13"/>
      <c r="Z260" s="13"/>
      <c r="AA260" s="13"/>
      <c r="AB260" s="13"/>
      <c r="AC260" s="13"/>
      <c r="AD260" s="13"/>
      <c r="AE260" s="13"/>
      <c r="AT260" s="241" t="s">
        <v>154</v>
      </c>
      <c r="AU260" s="241" t="s">
        <v>97</v>
      </c>
      <c r="AV260" s="13" t="s">
        <v>80</v>
      </c>
      <c r="AW260" s="13" t="s">
        <v>30</v>
      </c>
      <c r="AX260" s="13" t="s">
        <v>73</v>
      </c>
      <c r="AY260" s="241" t="s">
        <v>145</v>
      </c>
    </row>
    <row r="261" s="14" customFormat="1">
      <c r="A261" s="14"/>
      <c r="B261" s="242"/>
      <c r="C261" s="243"/>
      <c r="D261" s="233" t="s">
        <v>154</v>
      </c>
      <c r="E261" s="244" t="s">
        <v>1</v>
      </c>
      <c r="F261" s="245" t="s">
        <v>1232</v>
      </c>
      <c r="G261" s="243"/>
      <c r="H261" s="246">
        <v>25.550000000000001</v>
      </c>
      <c r="I261" s="247"/>
      <c r="J261" s="243"/>
      <c r="K261" s="243"/>
      <c r="L261" s="248"/>
      <c r="M261" s="249"/>
      <c r="N261" s="250"/>
      <c r="O261" s="250"/>
      <c r="P261" s="250"/>
      <c r="Q261" s="250"/>
      <c r="R261" s="250"/>
      <c r="S261" s="250"/>
      <c r="T261" s="251"/>
      <c r="U261" s="14"/>
      <c r="V261" s="14"/>
      <c r="W261" s="14"/>
      <c r="X261" s="14"/>
      <c r="Y261" s="14"/>
      <c r="Z261" s="14"/>
      <c r="AA261" s="14"/>
      <c r="AB261" s="14"/>
      <c r="AC261" s="14"/>
      <c r="AD261" s="14"/>
      <c r="AE261" s="14"/>
      <c r="AT261" s="252" t="s">
        <v>154</v>
      </c>
      <c r="AU261" s="252" t="s">
        <v>97</v>
      </c>
      <c r="AV261" s="14" t="s">
        <v>97</v>
      </c>
      <c r="AW261" s="14" t="s">
        <v>30</v>
      </c>
      <c r="AX261" s="14" t="s">
        <v>73</v>
      </c>
      <c r="AY261" s="252" t="s">
        <v>145</v>
      </c>
    </row>
    <row r="262" s="14" customFormat="1">
      <c r="A262" s="14"/>
      <c r="B262" s="242"/>
      <c r="C262" s="243"/>
      <c r="D262" s="233" t="s">
        <v>154</v>
      </c>
      <c r="E262" s="244" t="s">
        <v>1</v>
      </c>
      <c r="F262" s="245" t="s">
        <v>1233</v>
      </c>
      <c r="G262" s="243"/>
      <c r="H262" s="246">
        <v>42.07</v>
      </c>
      <c r="I262" s="247"/>
      <c r="J262" s="243"/>
      <c r="K262" s="243"/>
      <c r="L262" s="248"/>
      <c r="M262" s="249"/>
      <c r="N262" s="250"/>
      <c r="O262" s="250"/>
      <c r="P262" s="250"/>
      <c r="Q262" s="250"/>
      <c r="R262" s="250"/>
      <c r="S262" s="250"/>
      <c r="T262" s="251"/>
      <c r="U262" s="14"/>
      <c r="V262" s="14"/>
      <c r="W262" s="14"/>
      <c r="X262" s="14"/>
      <c r="Y262" s="14"/>
      <c r="Z262" s="14"/>
      <c r="AA262" s="14"/>
      <c r="AB262" s="14"/>
      <c r="AC262" s="14"/>
      <c r="AD262" s="14"/>
      <c r="AE262" s="14"/>
      <c r="AT262" s="252" t="s">
        <v>154</v>
      </c>
      <c r="AU262" s="252" t="s">
        <v>97</v>
      </c>
      <c r="AV262" s="14" t="s">
        <v>97</v>
      </c>
      <c r="AW262" s="14" t="s">
        <v>30</v>
      </c>
      <c r="AX262" s="14" t="s">
        <v>73</v>
      </c>
      <c r="AY262" s="252" t="s">
        <v>145</v>
      </c>
    </row>
    <row r="263" s="15" customFormat="1">
      <c r="A263" s="15"/>
      <c r="B263" s="253"/>
      <c r="C263" s="254"/>
      <c r="D263" s="233" t="s">
        <v>154</v>
      </c>
      <c r="E263" s="255" t="s">
        <v>1</v>
      </c>
      <c r="F263" s="256" t="s">
        <v>157</v>
      </c>
      <c r="G263" s="254"/>
      <c r="H263" s="257">
        <v>67.620000000000005</v>
      </c>
      <c r="I263" s="258"/>
      <c r="J263" s="254"/>
      <c r="K263" s="254"/>
      <c r="L263" s="259"/>
      <c r="M263" s="260"/>
      <c r="N263" s="261"/>
      <c r="O263" s="261"/>
      <c r="P263" s="261"/>
      <c r="Q263" s="261"/>
      <c r="R263" s="261"/>
      <c r="S263" s="261"/>
      <c r="T263" s="262"/>
      <c r="U263" s="15"/>
      <c r="V263" s="15"/>
      <c r="W263" s="15"/>
      <c r="X263" s="15"/>
      <c r="Y263" s="15"/>
      <c r="Z263" s="15"/>
      <c r="AA263" s="15"/>
      <c r="AB263" s="15"/>
      <c r="AC263" s="15"/>
      <c r="AD263" s="15"/>
      <c r="AE263" s="15"/>
      <c r="AT263" s="263" t="s">
        <v>154</v>
      </c>
      <c r="AU263" s="263" t="s">
        <v>97</v>
      </c>
      <c r="AV263" s="15" t="s">
        <v>153</v>
      </c>
      <c r="AW263" s="15" t="s">
        <v>30</v>
      </c>
      <c r="AX263" s="15" t="s">
        <v>80</v>
      </c>
      <c r="AY263" s="263" t="s">
        <v>145</v>
      </c>
    </row>
    <row r="264" s="12" customFormat="1" ht="22.8" customHeight="1">
      <c r="A264" s="12"/>
      <c r="B264" s="202"/>
      <c r="C264" s="203"/>
      <c r="D264" s="204" t="s">
        <v>72</v>
      </c>
      <c r="E264" s="216" t="s">
        <v>242</v>
      </c>
      <c r="F264" s="216" t="s">
        <v>243</v>
      </c>
      <c r="G264" s="203"/>
      <c r="H264" s="203"/>
      <c r="I264" s="206"/>
      <c r="J264" s="217">
        <f>BK264</f>
        <v>0</v>
      </c>
      <c r="K264" s="203"/>
      <c r="L264" s="208"/>
      <c r="M264" s="209"/>
      <c r="N264" s="210"/>
      <c r="O264" s="210"/>
      <c r="P264" s="211">
        <f>SUM(P265:P283)</f>
        <v>0</v>
      </c>
      <c r="Q264" s="210"/>
      <c r="R264" s="211">
        <f>SUM(R265:R283)</f>
        <v>0</v>
      </c>
      <c r="S264" s="210"/>
      <c r="T264" s="212">
        <f>SUM(T265:T283)</f>
        <v>0</v>
      </c>
      <c r="U264" s="12"/>
      <c r="V264" s="12"/>
      <c r="W264" s="12"/>
      <c r="X264" s="12"/>
      <c r="Y264" s="12"/>
      <c r="Z264" s="12"/>
      <c r="AA264" s="12"/>
      <c r="AB264" s="12"/>
      <c r="AC264" s="12"/>
      <c r="AD264" s="12"/>
      <c r="AE264" s="12"/>
      <c r="AR264" s="213" t="s">
        <v>97</v>
      </c>
      <c r="AT264" s="214" t="s">
        <v>72</v>
      </c>
      <c r="AU264" s="214" t="s">
        <v>80</v>
      </c>
      <c r="AY264" s="213" t="s">
        <v>145</v>
      </c>
      <c r="BK264" s="215">
        <f>SUM(BK265:BK283)</f>
        <v>0</v>
      </c>
    </row>
    <row r="265" s="2" customFormat="1" ht="62.7" customHeight="1">
      <c r="A265" s="38"/>
      <c r="B265" s="39"/>
      <c r="C265" s="218" t="s">
        <v>265</v>
      </c>
      <c r="D265" s="218" t="s">
        <v>148</v>
      </c>
      <c r="E265" s="219" t="s">
        <v>1234</v>
      </c>
      <c r="F265" s="220" t="s">
        <v>1235</v>
      </c>
      <c r="G265" s="221" t="s">
        <v>151</v>
      </c>
      <c r="H265" s="222">
        <v>26.509</v>
      </c>
      <c r="I265" s="223"/>
      <c r="J265" s="224">
        <f>ROUND(I265*H265,2)</f>
        <v>0</v>
      </c>
      <c r="K265" s="220" t="s">
        <v>152</v>
      </c>
      <c r="L265" s="44"/>
      <c r="M265" s="225" t="s">
        <v>1</v>
      </c>
      <c r="N265" s="226" t="s">
        <v>38</v>
      </c>
      <c r="O265" s="91"/>
      <c r="P265" s="227">
        <f>O265*H265</f>
        <v>0</v>
      </c>
      <c r="Q265" s="227">
        <v>0</v>
      </c>
      <c r="R265" s="227">
        <f>Q265*H265</f>
        <v>0</v>
      </c>
      <c r="S265" s="227">
        <v>0</v>
      </c>
      <c r="T265" s="228">
        <f>S265*H265</f>
        <v>0</v>
      </c>
      <c r="U265" s="38"/>
      <c r="V265" s="38"/>
      <c r="W265" s="38"/>
      <c r="X265" s="38"/>
      <c r="Y265" s="38"/>
      <c r="Z265" s="38"/>
      <c r="AA265" s="38"/>
      <c r="AB265" s="38"/>
      <c r="AC265" s="38"/>
      <c r="AD265" s="38"/>
      <c r="AE265" s="38"/>
      <c r="AR265" s="229" t="s">
        <v>193</v>
      </c>
      <c r="AT265" s="229" t="s">
        <v>148</v>
      </c>
      <c r="AU265" s="229" t="s">
        <v>97</v>
      </c>
      <c r="AY265" s="17" t="s">
        <v>145</v>
      </c>
      <c r="BE265" s="230">
        <f>IF(N265="základní",J265,0)</f>
        <v>0</v>
      </c>
      <c r="BF265" s="230">
        <f>IF(N265="snížená",J265,0)</f>
        <v>0</v>
      </c>
      <c r="BG265" s="230">
        <f>IF(N265="zákl. přenesená",J265,0)</f>
        <v>0</v>
      </c>
      <c r="BH265" s="230">
        <f>IF(N265="sníž. přenesená",J265,0)</f>
        <v>0</v>
      </c>
      <c r="BI265" s="230">
        <f>IF(N265="nulová",J265,0)</f>
        <v>0</v>
      </c>
      <c r="BJ265" s="17" t="s">
        <v>80</v>
      </c>
      <c r="BK265" s="230">
        <f>ROUND(I265*H265,2)</f>
        <v>0</v>
      </c>
      <c r="BL265" s="17" t="s">
        <v>193</v>
      </c>
      <c r="BM265" s="229" t="s">
        <v>337</v>
      </c>
    </row>
    <row r="266" s="14" customFormat="1">
      <c r="A266" s="14"/>
      <c r="B266" s="242"/>
      <c r="C266" s="243"/>
      <c r="D266" s="233" t="s">
        <v>154</v>
      </c>
      <c r="E266" s="244" t="s">
        <v>1</v>
      </c>
      <c r="F266" s="245" t="s">
        <v>1236</v>
      </c>
      <c r="G266" s="243"/>
      <c r="H266" s="246">
        <v>31.309000000000001</v>
      </c>
      <c r="I266" s="247"/>
      <c r="J266" s="243"/>
      <c r="K266" s="243"/>
      <c r="L266" s="248"/>
      <c r="M266" s="249"/>
      <c r="N266" s="250"/>
      <c r="O266" s="250"/>
      <c r="P266" s="250"/>
      <c r="Q266" s="250"/>
      <c r="R266" s="250"/>
      <c r="S266" s="250"/>
      <c r="T266" s="251"/>
      <c r="U266" s="14"/>
      <c r="V266" s="14"/>
      <c r="W266" s="14"/>
      <c r="X266" s="14"/>
      <c r="Y266" s="14"/>
      <c r="Z266" s="14"/>
      <c r="AA266" s="14"/>
      <c r="AB266" s="14"/>
      <c r="AC266" s="14"/>
      <c r="AD266" s="14"/>
      <c r="AE266" s="14"/>
      <c r="AT266" s="252" t="s">
        <v>154</v>
      </c>
      <c r="AU266" s="252" t="s">
        <v>97</v>
      </c>
      <c r="AV266" s="14" t="s">
        <v>97</v>
      </c>
      <c r="AW266" s="14" t="s">
        <v>30</v>
      </c>
      <c r="AX266" s="14" t="s">
        <v>73</v>
      </c>
      <c r="AY266" s="252" t="s">
        <v>145</v>
      </c>
    </row>
    <row r="267" s="14" customFormat="1">
      <c r="A267" s="14"/>
      <c r="B267" s="242"/>
      <c r="C267" s="243"/>
      <c r="D267" s="233" t="s">
        <v>154</v>
      </c>
      <c r="E267" s="244" t="s">
        <v>1</v>
      </c>
      <c r="F267" s="245" t="s">
        <v>1237</v>
      </c>
      <c r="G267" s="243"/>
      <c r="H267" s="246">
        <v>-1.6000000000000001</v>
      </c>
      <c r="I267" s="247"/>
      <c r="J267" s="243"/>
      <c r="K267" s="243"/>
      <c r="L267" s="248"/>
      <c r="M267" s="249"/>
      <c r="N267" s="250"/>
      <c r="O267" s="250"/>
      <c r="P267" s="250"/>
      <c r="Q267" s="250"/>
      <c r="R267" s="250"/>
      <c r="S267" s="250"/>
      <c r="T267" s="251"/>
      <c r="U267" s="14"/>
      <c r="V267" s="14"/>
      <c r="W267" s="14"/>
      <c r="X267" s="14"/>
      <c r="Y267" s="14"/>
      <c r="Z267" s="14"/>
      <c r="AA267" s="14"/>
      <c r="AB267" s="14"/>
      <c r="AC267" s="14"/>
      <c r="AD267" s="14"/>
      <c r="AE267" s="14"/>
      <c r="AT267" s="252" t="s">
        <v>154</v>
      </c>
      <c r="AU267" s="252" t="s">
        <v>97</v>
      </c>
      <c r="AV267" s="14" t="s">
        <v>97</v>
      </c>
      <c r="AW267" s="14" t="s">
        <v>30</v>
      </c>
      <c r="AX267" s="14" t="s">
        <v>73</v>
      </c>
      <c r="AY267" s="252" t="s">
        <v>145</v>
      </c>
    </row>
    <row r="268" s="14" customFormat="1">
      <c r="A268" s="14"/>
      <c r="B268" s="242"/>
      <c r="C268" s="243"/>
      <c r="D268" s="233" t="s">
        <v>154</v>
      </c>
      <c r="E268" s="244" t="s">
        <v>1</v>
      </c>
      <c r="F268" s="245" t="s">
        <v>1238</v>
      </c>
      <c r="G268" s="243"/>
      <c r="H268" s="246">
        <v>-3.2000000000000002</v>
      </c>
      <c r="I268" s="247"/>
      <c r="J268" s="243"/>
      <c r="K268" s="243"/>
      <c r="L268" s="248"/>
      <c r="M268" s="249"/>
      <c r="N268" s="250"/>
      <c r="O268" s="250"/>
      <c r="P268" s="250"/>
      <c r="Q268" s="250"/>
      <c r="R268" s="250"/>
      <c r="S268" s="250"/>
      <c r="T268" s="251"/>
      <c r="U268" s="14"/>
      <c r="V268" s="14"/>
      <c r="W268" s="14"/>
      <c r="X268" s="14"/>
      <c r="Y268" s="14"/>
      <c r="Z268" s="14"/>
      <c r="AA268" s="14"/>
      <c r="AB268" s="14"/>
      <c r="AC268" s="14"/>
      <c r="AD268" s="14"/>
      <c r="AE268" s="14"/>
      <c r="AT268" s="252" t="s">
        <v>154</v>
      </c>
      <c r="AU268" s="252" t="s">
        <v>97</v>
      </c>
      <c r="AV268" s="14" t="s">
        <v>97</v>
      </c>
      <c r="AW268" s="14" t="s">
        <v>30</v>
      </c>
      <c r="AX268" s="14" t="s">
        <v>73</v>
      </c>
      <c r="AY268" s="252" t="s">
        <v>145</v>
      </c>
    </row>
    <row r="269" s="15" customFormat="1">
      <c r="A269" s="15"/>
      <c r="B269" s="253"/>
      <c r="C269" s="254"/>
      <c r="D269" s="233" t="s">
        <v>154</v>
      </c>
      <c r="E269" s="255" t="s">
        <v>1</v>
      </c>
      <c r="F269" s="256" t="s">
        <v>157</v>
      </c>
      <c r="G269" s="254"/>
      <c r="H269" s="257">
        <v>26.509</v>
      </c>
      <c r="I269" s="258"/>
      <c r="J269" s="254"/>
      <c r="K269" s="254"/>
      <c r="L269" s="259"/>
      <c r="M269" s="260"/>
      <c r="N269" s="261"/>
      <c r="O269" s="261"/>
      <c r="P269" s="261"/>
      <c r="Q269" s="261"/>
      <c r="R269" s="261"/>
      <c r="S269" s="261"/>
      <c r="T269" s="262"/>
      <c r="U269" s="15"/>
      <c r="V269" s="15"/>
      <c r="W269" s="15"/>
      <c r="X269" s="15"/>
      <c r="Y269" s="15"/>
      <c r="Z269" s="15"/>
      <c r="AA269" s="15"/>
      <c r="AB269" s="15"/>
      <c r="AC269" s="15"/>
      <c r="AD269" s="15"/>
      <c r="AE269" s="15"/>
      <c r="AT269" s="263" t="s">
        <v>154</v>
      </c>
      <c r="AU269" s="263" t="s">
        <v>97</v>
      </c>
      <c r="AV269" s="15" t="s">
        <v>153</v>
      </c>
      <c r="AW269" s="15" t="s">
        <v>30</v>
      </c>
      <c r="AX269" s="15" t="s">
        <v>80</v>
      </c>
      <c r="AY269" s="263" t="s">
        <v>145</v>
      </c>
    </row>
    <row r="270" s="2" customFormat="1" ht="62.7" customHeight="1">
      <c r="A270" s="38"/>
      <c r="B270" s="39"/>
      <c r="C270" s="218" t="s">
        <v>338</v>
      </c>
      <c r="D270" s="218" t="s">
        <v>148</v>
      </c>
      <c r="E270" s="219" t="s">
        <v>1239</v>
      </c>
      <c r="F270" s="220" t="s">
        <v>1240</v>
      </c>
      <c r="G270" s="221" t="s">
        <v>151</v>
      </c>
      <c r="H270" s="222">
        <v>8.4740000000000002</v>
      </c>
      <c r="I270" s="223"/>
      <c r="J270" s="224">
        <f>ROUND(I270*H270,2)</f>
        <v>0</v>
      </c>
      <c r="K270" s="220" t="s">
        <v>152</v>
      </c>
      <c r="L270" s="44"/>
      <c r="M270" s="225" t="s">
        <v>1</v>
      </c>
      <c r="N270" s="226" t="s">
        <v>38</v>
      </c>
      <c r="O270" s="91"/>
      <c r="P270" s="227">
        <f>O270*H270</f>
        <v>0</v>
      </c>
      <c r="Q270" s="227">
        <v>0</v>
      </c>
      <c r="R270" s="227">
        <f>Q270*H270</f>
        <v>0</v>
      </c>
      <c r="S270" s="227">
        <v>0</v>
      </c>
      <c r="T270" s="228">
        <f>S270*H270</f>
        <v>0</v>
      </c>
      <c r="U270" s="38"/>
      <c r="V270" s="38"/>
      <c r="W270" s="38"/>
      <c r="X270" s="38"/>
      <c r="Y270" s="38"/>
      <c r="Z270" s="38"/>
      <c r="AA270" s="38"/>
      <c r="AB270" s="38"/>
      <c r="AC270" s="38"/>
      <c r="AD270" s="38"/>
      <c r="AE270" s="38"/>
      <c r="AR270" s="229" t="s">
        <v>193</v>
      </c>
      <c r="AT270" s="229" t="s">
        <v>148</v>
      </c>
      <c r="AU270" s="229" t="s">
        <v>97</v>
      </c>
      <c r="AY270" s="17" t="s">
        <v>145</v>
      </c>
      <c r="BE270" s="230">
        <f>IF(N270="základní",J270,0)</f>
        <v>0</v>
      </c>
      <c r="BF270" s="230">
        <f>IF(N270="snížená",J270,0)</f>
        <v>0</v>
      </c>
      <c r="BG270" s="230">
        <f>IF(N270="zákl. přenesená",J270,0)</f>
        <v>0</v>
      </c>
      <c r="BH270" s="230">
        <f>IF(N270="sníž. přenesená",J270,0)</f>
        <v>0</v>
      </c>
      <c r="BI270" s="230">
        <f>IF(N270="nulová",J270,0)</f>
        <v>0</v>
      </c>
      <c r="BJ270" s="17" t="s">
        <v>80</v>
      </c>
      <c r="BK270" s="230">
        <f>ROUND(I270*H270,2)</f>
        <v>0</v>
      </c>
      <c r="BL270" s="17" t="s">
        <v>193</v>
      </c>
      <c r="BM270" s="229" t="s">
        <v>339</v>
      </c>
    </row>
    <row r="271" s="14" customFormat="1">
      <c r="A271" s="14"/>
      <c r="B271" s="242"/>
      <c r="C271" s="243"/>
      <c r="D271" s="233" t="s">
        <v>154</v>
      </c>
      <c r="E271" s="244" t="s">
        <v>1</v>
      </c>
      <c r="F271" s="245" t="s">
        <v>1241</v>
      </c>
      <c r="G271" s="243"/>
      <c r="H271" s="246">
        <v>9.8740000000000006</v>
      </c>
      <c r="I271" s="247"/>
      <c r="J271" s="243"/>
      <c r="K271" s="243"/>
      <c r="L271" s="248"/>
      <c r="M271" s="249"/>
      <c r="N271" s="250"/>
      <c r="O271" s="250"/>
      <c r="P271" s="250"/>
      <c r="Q271" s="250"/>
      <c r="R271" s="250"/>
      <c r="S271" s="250"/>
      <c r="T271" s="251"/>
      <c r="U271" s="14"/>
      <c r="V271" s="14"/>
      <c r="W271" s="14"/>
      <c r="X271" s="14"/>
      <c r="Y271" s="14"/>
      <c r="Z271" s="14"/>
      <c r="AA271" s="14"/>
      <c r="AB271" s="14"/>
      <c r="AC271" s="14"/>
      <c r="AD271" s="14"/>
      <c r="AE271" s="14"/>
      <c r="AT271" s="252" t="s">
        <v>154</v>
      </c>
      <c r="AU271" s="252" t="s">
        <v>97</v>
      </c>
      <c r="AV271" s="14" t="s">
        <v>97</v>
      </c>
      <c r="AW271" s="14" t="s">
        <v>30</v>
      </c>
      <c r="AX271" s="14" t="s">
        <v>73</v>
      </c>
      <c r="AY271" s="252" t="s">
        <v>145</v>
      </c>
    </row>
    <row r="272" s="14" customFormat="1">
      <c r="A272" s="14"/>
      <c r="B272" s="242"/>
      <c r="C272" s="243"/>
      <c r="D272" s="233" t="s">
        <v>154</v>
      </c>
      <c r="E272" s="244" t="s">
        <v>1</v>
      </c>
      <c r="F272" s="245" t="s">
        <v>1171</v>
      </c>
      <c r="G272" s="243"/>
      <c r="H272" s="246">
        <v>-1.3999999999999999</v>
      </c>
      <c r="I272" s="247"/>
      <c r="J272" s="243"/>
      <c r="K272" s="243"/>
      <c r="L272" s="248"/>
      <c r="M272" s="249"/>
      <c r="N272" s="250"/>
      <c r="O272" s="250"/>
      <c r="P272" s="250"/>
      <c r="Q272" s="250"/>
      <c r="R272" s="250"/>
      <c r="S272" s="250"/>
      <c r="T272" s="251"/>
      <c r="U272" s="14"/>
      <c r="V272" s="14"/>
      <c r="W272" s="14"/>
      <c r="X272" s="14"/>
      <c r="Y272" s="14"/>
      <c r="Z272" s="14"/>
      <c r="AA272" s="14"/>
      <c r="AB272" s="14"/>
      <c r="AC272" s="14"/>
      <c r="AD272" s="14"/>
      <c r="AE272" s="14"/>
      <c r="AT272" s="252" t="s">
        <v>154</v>
      </c>
      <c r="AU272" s="252" t="s">
        <v>97</v>
      </c>
      <c r="AV272" s="14" t="s">
        <v>97</v>
      </c>
      <c r="AW272" s="14" t="s">
        <v>30</v>
      </c>
      <c r="AX272" s="14" t="s">
        <v>73</v>
      </c>
      <c r="AY272" s="252" t="s">
        <v>145</v>
      </c>
    </row>
    <row r="273" s="15" customFormat="1">
      <c r="A273" s="15"/>
      <c r="B273" s="253"/>
      <c r="C273" s="254"/>
      <c r="D273" s="233" t="s">
        <v>154</v>
      </c>
      <c r="E273" s="255" t="s">
        <v>1</v>
      </c>
      <c r="F273" s="256" t="s">
        <v>157</v>
      </c>
      <c r="G273" s="254"/>
      <c r="H273" s="257">
        <v>8.4740000000000002</v>
      </c>
      <c r="I273" s="258"/>
      <c r="J273" s="254"/>
      <c r="K273" s="254"/>
      <c r="L273" s="259"/>
      <c r="M273" s="260"/>
      <c r="N273" s="261"/>
      <c r="O273" s="261"/>
      <c r="P273" s="261"/>
      <c r="Q273" s="261"/>
      <c r="R273" s="261"/>
      <c r="S273" s="261"/>
      <c r="T273" s="262"/>
      <c r="U273" s="15"/>
      <c r="V273" s="15"/>
      <c r="W273" s="15"/>
      <c r="X273" s="15"/>
      <c r="Y273" s="15"/>
      <c r="Z273" s="15"/>
      <c r="AA273" s="15"/>
      <c r="AB273" s="15"/>
      <c r="AC273" s="15"/>
      <c r="AD273" s="15"/>
      <c r="AE273" s="15"/>
      <c r="AT273" s="263" t="s">
        <v>154</v>
      </c>
      <c r="AU273" s="263" t="s">
        <v>97</v>
      </c>
      <c r="AV273" s="15" t="s">
        <v>153</v>
      </c>
      <c r="AW273" s="15" t="s">
        <v>30</v>
      </c>
      <c r="AX273" s="15" t="s">
        <v>80</v>
      </c>
      <c r="AY273" s="263" t="s">
        <v>145</v>
      </c>
    </row>
    <row r="274" s="2" customFormat="1" ht="33" customHeight="1">
      <c r="A274" s="38"/>
      <c r="B274" s="39"/>
      <c r="C274" s="218" t="s">
        <v>268</v>
      </c>
      <c r="D274" s="218" t="s">
        <v>148</v>
      </c>
      <c r="E274" s="219" t="s">
        <v>1242</v>
      </c>
      <c r="F274" s="220" t="s">
        <v>1243</v>
      </c>
      <c r="G274" s="221" t="s">
        <v>151</v>
      </c>
      <c r="H274" s="222">
        <v>34.982999999999997</v>
      </c>
      <c r="I274" s="223"/>
      <c r="J274" s="224">
        <f>ROUND(I274*H274,2)</f>
        <v>0</v>
      </c>
      <c r="K274" s="220" t="s">
        <v>152</v>
      </c>
      <c r="L274" s="44"/>
      <c r="M274" s="225" t="s">
        <v>1</v>
      </c>
      <c r="N274" s="226" t="s">
        <v>38</v>
      </c>
      <c r="O274" s="91"/>
      <c r="P274" s="227">
        <f>O274*H274</f>
        <v>0</v>
      </c>
      <c r="Q274" s="227">
        <v>0</v>
      </c>
      <c r="R274" s="227">
        <f>Q274*H274</f>
        <v>0</v>
      </c>
      <c r="S274" s="227">
        <v>0</v>
      </c>
      <c r="T274" s="228">
        <f>S274*H274</f>
        <v>0</v>
      </c>
      <c r="U274" s="38"/>
      <c r="V274" s="38"/>
      <c r="W274" s="38"/>
      <c r="X274" s="38"/>
      <c r="Y274" s="38"/>
      <c r="Z274" s="38"/>
      <c r="AA274" s="38"/>
      <c r="AB274" s="38"/>
      <c r="AC274" s="38"/>
      <c r="AD274" s="38"/>
      <c r="AE274" s="38"/>
      <c r="AR274" s="229" t="s">
        <v>193</v>
      </c>
      <c r="AT274" s="229" t="s">
        <v>148</v>
      </c>
      <c r="AU274" s="229" t="s">
        <v>97</v>
      </c>
      <c r="AY274" s="17" t="s">
        <v>145</v>
      </c>
      <c r="BE274" s="230">
        <f>IF(N274="základní",J274,0)</f>
        <v>0</v>
      </c>
      <c r="BF274" s="230">
        <f>IF(N274="snížená",J274,0)</f>
        <v>0</v>
      </c>
      <c r="BG274" s="230">
        <f>IF(N274="zákl. přenesená",J274,0)</f>
        <v>0</v>
      </c>
      <c r="BH274" s="230">
        <f>IF(N274="sníž. přenesená",J274,0)</f>
        <v>0</v>
      </c>
      <c r="BI274" s="230">
        <f>IF(N274="nulová",J274,0)</f>
        <v>0</v>
      </c>
      <c r="BJ274" s="17" t="s">
        <v>80</v>
      </c>
      <c r="BK274" s="230">
        <f>ROUND(I274*H274,2)</f>
        <v>0</v>
      </c>
      <c r="BL274" s="17" t="s">
        <v>193</v>
      </c>
      <c r="BM274" s="229" t="s">
        <v>342</v>
      </c>
    </row>
    <row r="275" s="14" customFormat="1">
      <c r="A275" s="14"/>
      <c r="B275" s="242"/>
      <c r="C275" s="243"/>
      <c r="D275" s="233" t="s">
        <v>154</v>
      </c>
      <c r="E275" s="244" t="s">
        <v>1</v>
      </c>
      <c r="F275" s="245" t="s">
        <v>1244</v>
      </c>
      <c r="G275" s="243"/>
      <c r="H275" s="246">
        <v>34.982999999999997</v>
      </c>
      <c r="I275" s="247"/>
      <c r="J275" s="243"/>
      <c r="K275" s="243"/>
      <c r="L275" s="248"/>
      <c r="M275" s="249"/>
      <c r="N275" s="250"/>
      <c r="O275" s="250"/>
      <c r="P275" s="250"/>
      <c r="Q275" s="250"/>
      <c r="R275" s="250"/>
      <c r="S275" s="250"/>
      <c r="T275" s="251"/>
      <c r="U275" s="14"/>
      <c r="V275" s="14"/>
      <c r="W275" s="14"/>
      <c r="X275" s="14"/>
      <c r="Y275" s="14"/>
      <c r="Z275" s="14"/>
      <c r="AA275" s="14"/>
      <c r="AB275" s="14"/>
      <c r="AC275" s="14"/>
      <c r="AD275" s="14"/>
      <c r="AE275" s="14"/>
      <c r="AT275" s="252" t="s">
        <v>154</v>
      </c>
      <c r="AU275" s="252" t="s">
        <v>97</v>
      </c>
      <c r="AV275" s="14" t="s">
        <v>97</v>
      </c>
      <c r="AW275" s="14" t="s">
        <v>30</v>
      </c>
      <c r="AX275" s="14" t="s">
        <v>73</v>
      </c>
      <c r="AY275" s="252" t="s">
        <v>145</v>
      </c>
    </row>
    <row r="276" s="15" customFormat="1">
      <c r="A276" s="15"/>
      <c r="B276" s="253"/>
      <c r="C276" s="254"/>
      <c r="D276" s="233" t="s">
        <v>154</v>
      </c>
      <c r="E276" s="255" t="s">
        <v>1</v>
      </c>
      <c r="F276" s="256" t="s">
        <v>157</v>
      </c>
      <c r="G276" s="254"/>
      <c r="H276" s="257">
        <v>34.982999999999997</v>
      </c>
      <c r="I276" s="258"/>
      <c r="J276" s="254"/>
      <c r="K276" s="254"/>
      <c r="L276" s="259"/>
      <c r="M276" s="260"/>
      <c r="N276" s="261"/>
      <c r="O276" s="261"/>
      <c r="P276" s="261"/>
      <c r="Q276" s="261"/>
      <c r="R276" s="261"/>
      <c r="S276" s="261"/>
      <c r="T276" s="262"/>
      <c r="U276" s="15"/>
      <c r="V276" s="15"/>
      <c r="W276" s="15"/>
      <c r="X276" s="15"/>
      <c r="Y276" s="15"/>
      <c r="Z276" s="15"/>
      <c r="AA276" s="15"/>
      <c r="AB276" s="15"/>
      <c r="AC276" s="15"/>
      <c r="AD276" s="15"/>
      <c r="AE276" s="15"/>
      <c r="AT276" s="263" t="s">
        <v>154</v>
      </c>
      <c r="AU276" s="263" t="s">
        <v>97</v>
      </c>
      <c r="AV276" s="15" t="s">
        <v>153</v>
      </c>
      <c r="AW276" s="15" t="s">
        <v>30</v>
      </c>
      <c r="AX276" s="15" t="s">
        <v>80</v>
      </c>
      <c r="AY276" s="263" t="s">
        <v>145</v>
      </c>
    </row>
    <row r="277" s="2" customFormat="1" ht="37.8" customHeight="1">
      <c r="A277" s="38"/>
      <c r="B277" s="39"/>
      <c r="C277" s="218" t="s">
        <v>343</v>
      </c>
      <c r="D277" s="218" t="s">
        <v>148</v>
      </c>
      <c r="E277" s="219" t="s">
        <v>1245</v>
      </c>
      <c r="F277" s="220" t="s">
        <v>1246</v>
      </c>
      <c r="G277" s="221" t="s">
        <v>151</v>
      </c>
      <c r="H277" s="222">
        <v>65.718000000000004</v>
      </c>
      <c r="I277" s="223"/>
      <c r="J277" s="224">
        <f>ROUND(I277*H277,2)</f>
        <v>0</v>
      </c>
      <c r="K277" s="220" t="s">
        <v>152</v>
      </c>
      <c r="L277" s="44"/>
      <c r="M277" s="225" t="s">
        <v>1</v>
      </c>
      <c r="N277" s="226" t="s">
        <v>38</v>
      </c>
      <c r="O277" s="91"/>
      <c r="P277" s="227">
        <f>O277*H277</f>
        <v>0</v>
      </c>
      <c r="Q277" s="227">
        <v>0</v>
      </c>
      <c r="R277" s="227">
        <f>Q277*H277</f>
        <v>0</v>
      </c>
      <c r="S277" s="227">
        <v>0</v>
      </c>
      <c r="T277" s="228">
        <f>S277*H277</f>
        <v>0</v>
      </c>
      <c r="U277" s="38"/>
      <c r="V277" s="38"/>
      <c r="W277" s="38"/>
      <c r="X277" s="38"/>
      <c r="Y277" s="38"/>
      <c r="Z277" s="38"/>
      <c r="AA277" s="38"/>
      <c r="AB277" s="38"/>
      <c r="AC277" s="38"/>
      <c r="AD277" s="38"/>
      <c r="AE277" s="38"/>
      <c r="AR277" s="229" t="s">
        <v>193</v>
      </c>
      <c r="AT277" s="229" t="s">
        <v>148</v>
      </c>
      <c r="AU277" s="229" t="s">
        <v>97</v>
      </c>
      <c r="AY277" s="17" t="s">
        <v>145</v>
      </c>
      <c r="BE277" s="230">
        <f>IF(N277="základní",J277,0)</f>
        <v>0</v>
      </c>
      <c r="BF277" s="230">
        <f>IF(N277="snížená",J277,0)</f>
        <v>0</v>
      </c>
      <c r="BG277" s="230">
        <f>IF(N277="zákl. přenesená",J277,0)</f>
        <v>0</v>
      </c>
      <c r="BH277" s="230">
        <f>IF(N277="sníž. přenesená",J277,0)</f>
        <v>0</v>
      </c>
      <c r="BI277" s="230">
        <f>IF(N277="nulová",J277,0)</f>
        <v>0</v>
      </c>
      <c r="BJ277" s="17" t="s">
        <v>80</v>
      </c>
      <c r="BK277" s="230">
        <f>ROUND(I277*H277,2)</f>
        <v>0</v>
      </c>
      <c r="BL277" s="17" t="s">
        <v>193</v>
      </c>
      <c r="BM277" s="229" t="s">
        <v>346</v>
      </c>
    </row>
    <row r="278" s="13" customFormat="1">
      <c r="A278" s="13"/>
      <c r="B278" s="231"/>
      <c r="C278" s="232"/>
      <c r="D278" s="233" t="s">
        <v>154</v>
      </c>
      <c r="E278" s="234" t="s">
        <v>1</v>
      </c>
      <c r="F278" s="235" t="s">
        <v>1133</v>
      </c>
      <c r="G278" s="232"/>
      <c r="H278" s="234" t="s">
        <v>1</v>
      </c>
      <c r="I278" s="236"/>
      <c r="J278" s="232"/>
      <c r="K278" s="232"/>
      <c r="L278" s="237"/>
      <c r="M278" s="238"/>
      <c r="N278" s="239"/>
      <c r="O278" s="239"/>
      <c r="P278" s="239"/>
      <c r="Q278" s="239"/>
      <c r="R278" s="239"/>
      <c r="S278" s="239"/>
      <c r="T278" s="240"/>
      <c r="U278" s="13"/>
      <c r="V278" s="13"/>
      <c r="W278" s="13"/>
      <c r="X278" s="13"/>
      <c r="Y278" s="13"/>
      <c r="Z278" s="13"/>
      <c r="AA278" s="13"/>
      <c r="AB278" s="13"/>
      <c r="AC278" s="13"/>
      <c r="AD278" s="13"/>
      <c r="AE278" s="13"/>
      <c r="AT278" s="241" t="s">
        <v>154</v>
      </c>
      <c r="AU278" s="241" t="s">
        <v>97</v>
      </c>
      <c r="AV278" s="13" t="s">
        <v>80</v>
      </c>
      <c r="AW278" s="13" t="s">
        <v>30</v>
      </c>
      <c r="AX278" s="13" t="s">
        <v>73</v>
      </c>
      <c r="AY278" s="241" t="s">
        <v>145</v>
      </c>
    </row>
    <row r="279" s="14" customFormat="1">
      <c r="A279" s="14"/>
      <c r="B279" s="242"/>
      <c r="C279" s="243"/>
      <c r="D279" s="233" t="s">
        <v>154</v>
      </c>
      <c r="E279" s="244" t="s">
        <v>1</v>
      </c>
      <c r="F279" s="245" t="s">
        <v>1205</v>
      </c>
      <c r="G279" s="243"/>
      <c r="H279" s="246">
        <v>20.623000000000001</v>
      </c>
      <c r="I279" s="247"/>
      <c r="J279" s="243"/>
      <c r="K279" s="243"/>
      <c r="L279" s="248"/>
      <c r="M279" s="249"/>
      <c r="N279" s="250"/>
      <c r="O279" s="250"/>
      <c r="P279" s="250"/>
      <c r="Q279" s="250"/>
      <c r="R279" s="250"/>
      <c r="S279" s="250"/>
      <c r="T279" s="251"/>
      <c r="U279" s="14"/>
      <c r="V279" s="14"/>
      <c r="W279" s="14"/>
      <c r="X279" s="14"/>
      <c r="Y279" s="14"/>
      <c r="Z279" s="14"/>
      <c r="AA279" s="14"/>
      <c r="AB279" s="14"/>
      <c r="AC279" s="14"/>
      <c r="AD279" s="14"/>
      <c r="AE279" s="14"/>
      <c r="AT279" s="252" t="s">
        <v>154</v>
      </c>
      <c r="AU279" s="252" t="s">
        <v>97</v>
      </c>
      <c r="AV279" s="14" t="s">
        <v>97</v>
      </c>
      <c r="AW279" s="14" t="s">
        <v>30</v>
      </c>
      <c r="AX279" s="14" t="s">
        <v>73</v>
      </c>
      <c r="AY279" s="252" t="s">
        <v>145</v>
      </c>
    </row>
    <row r="280" s="14" customFormat="1">
      <c r="A280" s="14"/>
      <c r="B280" s="242"/>
      <c r="C280" s="243"/>
      <c r="D280" s="233" t="s">
        <v>154</v>
      </c>
      <c r="E280" s="244" t="s">
        <v>1</v>
      </c>
      <c r="F280" s="245" t="s">
        <v>1247</v>
      </c>
      <c r="G280" s="243"/>
      <c r="H280" s="246">
        <v>33.814999999999998</v>
      </c>
      <c r="I280" s="247"/>
      <c r="J280" s="243"/>
      <c r="K280" s="243"/>
      <c r="L280" s="248"/>
      <c r="M280" s="249"/>
      <c r="N280" s="250"/>
      <c r="O280" s="250"/>
      <c r="P280" s="250"/>
      <c r="Q280" s="250"/>
      <c r="R280" s="250"/>
      <c r="S280" s="250"/>
      <c r="T280" s="251"/>
      <c r="U280" s="14"/>
      <c r="V280" s="14"/>
      <c r="W280" s="14"/>
      <c r="X280" s="14"/>
      <c r="Y280" s="14"/>
      <c r="Z280" s="14"/>
      <c r="AA280" s="14"/>
      <c r="AB280" s="14"/>
      <c r="AC280" s="14"/>
      <c r="AD280" s="14"/>
      <c r="AE280" s="14"/>
      <c r="AT280" s="252" t="s">
        <v>154</v>
      </c>
      <c r="AU280" s="252" t="s">
        <v>97</v>
      </c>
      <c r="AV280" s="14" t="s">
        <v>97</v>
      </c>
      <c r="AW280" s="14" t="s">
        <v>30</v>
      </c>
      <c r="AX280" s="14" t="s">
        <v>73</v>
      </c>
      <c r="AY280" s="252" t="s">
        <v>145</v>
      </c>
    </row>
    <row r="281" s="14" customFormat="1">
      <c r="A281" s="14"/>
      <c r="B281" s="242"/>
      <c r="C281" s="243"/>
      <c r="D281" s="233" t="s">
        <v>154</v>
      </c>
      <c r="E281" s="244" t="s">
        <v>1</v>
      </c>
      <c r="F281" s="245" t="s">
        <v>1207</v>
      </c>
      <c r="G281" s="243"/>
      <c r="H281" s="246">
        <v>11.279999999999999</v>
      </c>
      <c r="I281" s="247"/>
      <c r="J281" s="243"/>
      <c r="K281" s="243"/>
      <c r="L281" s="248"/>
      <c r="M281" s="249"/>
      <c r="N281" s="250"/>
      <c r="O281" s="250"/>
      <c r="P281" s="250"/>
      <c r="Q281" s="250"/>
      <c r="R281" s="250"/>
      <c r="S281" s="250"/>
      <c r="T281" s="251"/>
      <c r="U281" s="14"/>
      <c r="V281" s="14"/>
      <c r="W281" s="14"/>
      <c r="X281" s="14"/>
      <c r="Y281" s="14"/>
      <c r="Z281" s="14"/>
      <c r="AA281" s="14"/>
      <c r="AB281" s="14"/>
      <c r="AC281" s="14"/>
      <c r="AD281" s="14"/>
      <c r="AE281" s="14"/>
      <c r="AT281" s="252" t="s">
        <v>154</v>
      </c>
      <c r="AU281" s="252" t="s">
        <v>97</v>
      </c>
      <c r="AV281" s="14" t="s">
        <v>97</v>
      </c>
      <c r="AW281" s="14" t="s">
        <v>30</v>
      </c>
      <c r="AX281" s="14" t="s">
        <v>73</v>
      </c>
      <c r="AY281" s="252" t="s">
        <v>145</v>
      </c>
    </row>
    <row r="282" s="15" customFormat="1">
      <c r="A282" s="15"/>
      <c r="B282" s="253"/>
      <c r="C282" s="254"/>
      <c r="D282" s="233" t="s">
        <v>154</v>
      </c>
      <c r="E282" s="255" t="s">
        <v>1</v>
      </c>
      <c r="F282" s="256" t="s">
        <v>157</v>
      </c>
      <c r="G282" s="254"/>
      <c r="H282" s="257">
        <v>65.718000000000004</v>
      </c>
      <c r="I282" s="258"/>
      <c r="J282" s="254"/>
      <c r="K282" s="254"/>
      <c r="L282" s="259"/>
      <c r="M282" s="260"/>
      <c r="N282" s="261"/>
      <c r="O282" s="261"/>
      <c r="P282" s="261"/>
      <c r="Q282" s="261"/>
      <c r="R282" s="261"/>
      <c r="S282" s="261"/>
      <c r="T282" s="262"/>
      <c r="U282" s="15"/>
      <c r="V282" s="15"/>
      <c r="W282" s="15"/>
      <c r="X282" s="15"/>
      <c r="Y282" s="15"/>
      <c r="Z282" s="15"/>
      <c r="AA282" s="15"/>
      <c r="AB282" s="15"/>
      <c r="AC282" s="15"/>
      <c r="AD282" s="15"/>
      <c r="AE282" s="15"/>
      <c r="AT282" s="263" t="s">
        <v>154</v>
      </c>
      <c r="AU282" s="263" t="s">
        <v>97</v>
      </c>
      <c r="AV282" s="15" t="s">
        <v>153</v>
      </c>
      <c r="AW282" s="15" t="s">
        <v>30</v>
      </c>
      <c r="AX282" s="15" t="s">
        <v>80</v>
      </c>
      <c r="AY282" s="263" t="s">
        <v>145</v>
      </c>
    </row>
    <row r="283" s="2" customFormat="1" ht="78" customHeight="1">
      <c r="A283" s="38"/>
      <c r="B283" s="39"/>
      <c r="C283" s="218" t="s">
        <v>273</v>
      </c>
      <c r="D283" s="218" t="s">
        <v>148</v>
      </c>
      <c r="E283" s="219" t="s">
        <v>293</v>
      </c>
      <c r="F283" s="220" t="s">
        <v>294</v>
      </c>
      <c r="G283" s="221" t="s">
        <v>233</v>
      </c>
      <c r="H283" s="222">
        <v>3.3530000000000002</v>
      </c>
      <c r="I283" s="223"/>
      <c r="J283" s="224">
        <f>ROUND(I283*H283,2)</f>
        <v>0</v>
      </c>
      <c r="K283" s="220" t="s">
        <v>152</v>
      </c>
      <c r="L283" s="44"/>
      <c r="M283" s="274" t="s">
        <v>1</v>
      </c>
      <c r="N283" s="275" t="s">
        <v>38</v>
      </c>
      <c r="O283" s="276"/>
      <c r="P283" s="277">
        <f>O283*H283</f>
        <v>0</v>
      </c>
      <c r="Q283" s="277">
        <v>0</v>
      </c>
      <c r="R283" s="277">
        <f>Q283*H283</f>
        <v>0</v>
      </c>
      <c r="S283" s="277">
        <v>0</v>
      </c>
      <c r="T283" s="278">
        <f>S283*H283</f>
        <v>0</v>
      </c>
      <c r="U283" s="38"/>
      <c r="V283" s="38"/>
      <c r="W283" s="38"/>
      <c r="X283" s="38"/>
      <c r="Y283" s="38"/>
      <c r="Z283" s="38"/>
      <c r="AA283" s="38"/>
      <c r="AB283" s="38"/>
      <c r="AC283" s="38"/>
      <c r="AD283" s="38"/>
      <c r="AE283" s="38"/>
      <c r="AR283" s="229" t="s">
        <v>193</v>
      </c>
      <c r="AT283" s="229" t="s">
        <v>148</v>
      </c>
      <c r="AU283" s="229" t="s">
        <v>97</v>
      </c>
      <c r="AY283" s="17" t="s">
        <v>145</v>
      </c>
      <c r="BE283" s="230">
        <f>IF(N283="základní",J283,0)</f>
        <v>0</v>
      </c>
      <c r="BF283" s="230">
        <f>IF(N283="snížená",J283,0)</f>
        <v>0</v>
      </c>
      <c r="BG283" s="230">
        <f>IF(N283="zákl. přenesená",J283,0)</f>
        <v>0</v>
      </c>
      <c r="BH283" s="230">
        <f>IF(N283="sníž. přenesená",J283,0)</f>
        <v>0</v>
      </c>
      <c r="BI283" s="230">
        <f>IF(N283="nulová",J283,0)</f>
        <v>0</v>
      </c>
      <c r="BJ283" s="17" t="s">
        <v>80</v>
      </c>
      <c r="BK283" s="230">
        <f>ROUND(I283*H283,2)</f>
        <v>0</v>
      </c>
      <c r="BL283" s="17" t="s">
        <v>193</v>
      </c>
      <c r="BM283" s="229" t="s">
        <v>349</v>
      </c>
    </row>
    <row r="284" s="2" customFormat="1" ht="6.96" customHeight="1">
      <c r="A284" s="38"/>
      <c r="B284" s="66"/>
      <c r="C284" s="67"/>
      <c r="D284" s="67"/>
      <c r="E284" s="67"/>
      <c r="F284" s="67"/>
      <c r="G284" s="67"/>
      <c r="H284" s="67"/>
      <c r="I284" s="67"/>
      <c r="J284" s="67"/>
      <c r="K284" s="67"/>
      <c r="L284" s="44"/>
      <c r="M284" s="38"/>
      <c r="O284" s="38"/>
      <c r="P284" s="38"/>
      <c r="Q284" s="38"/>
      <c r="R284" s="38"/>
      <c r="S284" s="38"/>
      <c r="T284" s="38"/>
      <c r="U284" s="38"/>
      <c r="V284" s="38"/>
      <c r="W284" s="38"/>
      <c r="X284" s="38"/>
      <c r="Y284" s="38"/>
      <c r="Z284" s="38"/>
      <c r="AA284" s="38"/>
      <c r="AB284" s="38"/>
      <c r="AC284" s="38"/>
      <c r="AD284" s="38"/>
      <c r="AE284" s="38"/>
    </row>
  </sheetData>
  <sheetProtection sheet="1" autoFilter="0" formatColumns="0" formatRows="0" objects="1" scenarios="1" spinCount="100000" saltValue="SU9SQTyEJsvjsGSinKBQnaaGiG1IAnCmzczOLYpQ5vRfM/EiurqaghXiGuxFVxkrJroqaL5dV+7dhHW8qsWBNQ==" hashValue="JBz26QXVhRPhL6lxwfKHOfp/KVKvGkJtyTuaK499vo+ytPCwKW048wbJ+/XZaT6JSZqzmfFVTI8lD0P3tuNb2w==" algorithmName="SHA-512" password="CC35"/>
  <autoFilter ref="C127:K283"/>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1248</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ROUND((SUM(BE118:BE148)),  2)</f>
        <v>0</v>
      </c>
      <c r="G33" s="38"/>
      <c r="H33" s="38"/>
      <c r="I33" s="155">
        <v>0.20999999999999999</v>
      </c>
      <c r="J33" s="154">
        <f>ROUND(((SUM(BE118:BE148))*I33),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ROUND((SUM(BF118:BF148)),  2)</f>
        <v>0</v>
      </c>
      <c r="G34" s="38"/>
      <c r="H34" s="38"/>
      <c r="I34" s="155">
        <v>0.12</v>
      </c>
      <c r="J34" s="154">
        <f>ROUND(((SUM(BF118:BF148))*I34),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ROUND((SUM(BG118:BG148)),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ROUND((SUM(BH118:BH148)),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ROUND((SUM(BI118:BI148)),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90-90 - Odpady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112</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119</v>
      </c>
      <c r="E98" s="188"/>
      <c r="F98" s="188"/>
      <c r="G98" s="188"/>
      <c r="H98" s="188"/>
      <c r="I98" s="188"/>
      <c r="J98" s="189">
        <f>J120</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130</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74" t="str">
        <f>E7</f>
        <v>LK 2024-024 - Opravy bytových jednotek OŘ Brno - Bílovice nad Svitavou</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105</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90-90 - Odpady</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14. 3. 2024</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 xml:space="preserve"> </v>
      </c>
      <c r="G114" s="40"/>
      <c r="H114" s="40"/>
      <c r="I114" s="32" t="s">
        <v>29</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27</v>
      </c>
      <c r="D115" s="40"/>
      <c r="E115" s="40"/>
      <c r="F115" s="27" t="str">
        <f>IF(E18="","",E18)</f>
        <v>Vyplň údaj</v>
      </c>
      <c r="G115" s="40"/>
      <c r="H115" s="40"/>
      <c r="I115" s="32" t="s">
        <v>31</v>
      </c>
      <c r="J115" s="36" t="str">
        <f>E24</f>
        <v xml:space="preserve"> </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131</v>
      </c>
      <c r="D117" s="194" t="s">
        <v>58</v>
      </c>
      <c r="E117" s="194" t="s">
        <v>54</v>
      </c>
      <c r="F117" s="194" t="s">
        <v>55</v>
      </c>
      <c r="G117" s="194" t="s">
        <v>132</v>
      </c>
      <c r="H117" s="194" t="s">
        <v>133</v>
      </c>
      <c r="I117" s="194" t="s">
        <v>134</v>
      </c>
      <c r="J117" s="194" t="s">
        <v>109</v>
      </c>
      <c r="K117" s="195" t="s">
        <v>135</v>
      </c>
      <c r="L117" s="196"/>
      <c r="M117" s="100" t="s">
        <v>1</v>
      </c>
      <c r="N117" s="101" t="s">
        <v>37</v>
      </c>
      <c r="O117" s="101" t="s">
        <v>136</v>
      </c>
      <c r="P117" s="101" t="s">
        <v>137</v>
      </c>
      <c r="Q117" s="101" t="s">
        <v>138</v>
      </c>
      <c r="R117" s="101" t="s">
        <v>139</v>
      </c>
      <c r="S117" s="101" t="s">
        <v>140</v>
      </c>
      <c r="T117" s="102" t="s">
        <v>141</v>
      </c>
      <c r="U117" s="191"/>
      <c r="V117" s="191"/>
      <c r="W117" s="191"/>
      <c r="X117" s="191"/>
      <c r="Y117" s="191"/>
      <c r="Z117" s="191"/>
      <c r="AA117" s="191"/>
      <c r="AB117" s="191"/>
      <c r="AC117" s="191"/>
      <c r="AD117" s="191"/>
      <c r="AE117" s="191"/>
    </row>
    <row r="118" s="2" customFormat="1" ht="22.8" customHeight="1">
      <c r="A118" s="38"/>
      <c r="B118" s="39"/>
      <c r="C118" s="107" t="s">
        <v>142</v>
      </c>
      <c r="D118" s="40"/>
      <c r="E118" s="40"/>
      <c r="F118" s="40"/>
      <c r="G118" s="40"/>
      <c r="H118" s="40"/>
      <c r="I118" s="40"/>
      <c r="J118" s="197">
        <f>BK118</f>
        <v>0</v>
      </c>
      <c r="K118" s="40"/>
      <c r="L118" s="44"/>
      <c r="M118" s="103"/>
      <c r="N118" s="198"/>
      <c r="O118" s="104"/>
      <c r="P118" s="199">
        <f>P119</f>
        <v>0</v>
      </c>
      <c r="Q118" s="104"/>
      <c r="R118" s="199">
        <f>R119</f>
        <v>0</v>
      </c>
      <c r="S118" s="104"/>
      <c r="T118" s="200">
        <f>T119</f>
        <v>0</v>
      </c>
      <c r="U118" s="38"/>
      <c r="V118" s="38"/>
      <c r="W118" s="38"/>
      <c r="X118" s="38"/>
      <c r="Y118" s="38"/>
      <c r="Z118" s="38"/>
      <c r="AA118" s="38"/>
      <c r="AB118" s="38"/>
      <c r="AC118" s="38"/>
      <c r="AD118" s="38"/>
      <c r="AE118" s="38"/>
      <c r="AT118" s="17" t="s">
        <v>72</v>
      </c>
      <c r="AU118" s="17" t="s">
        <v>111</v>
      </c>
      <c r="BK118" s="201">
        <f>BK119</f>
        <v>0</v>
      </c>
    </row>
    <row r="119" s="12" customFormat="1" ht="25.92" customHeight="1">
      <c r="A119" s="12"/>
      <c r="B119" s="202"/>
      <c r="C119" s="203"/>
      <c r="D119" s="204" t="s">
        <v>72</v>
      </c>
      <c r="E119" s="205" t="s">
        <v>143</v>
      </c>
      <c r="F119" s="205" t="s">
        <v>144</v>
      </c>
      <c r="G119" s="203"/>
      <c r="H119" s="203"/>
      <c r="I119" s="206"/>
      <c r="J119" s="207">
        <f>BK119</f>
        <v>0</v>
      </c>
      <c r="K119" s="203"/>
      <c r="L119" s="208"/>
      <c r="M119" s="209"/>
      <c r="N119" s="210"/>
      <c r="O119" s="210"/>
      <c r="P119" s="211">
        <f>P120</f>
        <v>0</v>
      </c>
      <c r="Q119" s="210"/>
      <c r="R119" s="211">
        <f>R120</f>
        <v>0</v>
      </c>
      <c r="S119" s="210"/>
      <c r="T119" s="212">
        <f>T120</f>
        <v>0</v>
      </c>
      <c r="U119" s="12"/>
      <c r="V119" s="12"/>
      <c r="W119" s="12"/>
      <c r="X119" s="12"/>
      <c r="Y119" s="12"/>
      <c r="Z119" s="12"/>
      <c r="AA119" s="12"/>
      <c r="AB119" s="12"/>
      <c r="AC119" s="12"/>
      <c r="AD119" s="12"/>
      <c r="AE119" s="12"/>
      <c r="AR119" s="213" t="s">
        <v>80</v>
      </c>
      <c r="AT119" s="214" t="s">
        <v>72</v>
      </c>
      <c r="AU119" s="214" t="s">
        <v>73</v>
      </c>
      <c r="AY119" s="213" t="s">
        <v>145</v>
      </c>
      <c r="BK119" s="215">
        <f>BK120</f>
        <v>0</v>
      </c>
    </row>
    <row r="120" s="12" customFormat="1" ht="22.8" customHeight="1">
      <c r="A120" s="12"/>
      <c r="B120" s="202"/>
      <c r="C120" s="203"/>
      <c r="D120" s="204" t="s">
        <v>72</v>
      </c>
      <c r="E120" s="216" t="s">
        <v>228</v>
      </c>
      <c r="F120" s="216" t="s">
        <v>229</v>
      </c>
      <c r="G120" s="203"/>
      <c r="H120" s="203"/>
      <c r="I120" s="206"/>
      <c r="J120" s="217">
        <f>BK120</f>
        <v>0</v>
      </c>
      <c r="K120" s="203"/>
      <c r="L120" s="208"/>
      <c r="M120" s="209"/>
      <c r="N120" s="210"/>
      <c r="O120" s="210"/>
      <c r="P120" s="211">
        <f>SUM(P121:P148)</f>
        <v>0</v>
      </c>
      <c r="Q120" s="210"/>
      <c r="R120" s="211">
        <f>SUM(R121:R148)</f>
        <v>0</v>
      </c>
      <c r="S120" s="210"/>
      <c r="T120" s="212">
        <f>SUM(T121:T148)</f>
        <v>0</v>
      </c>
      <c r="U120" s="12"/>
      <c r="V120" s="12"/>
      <c r="W120" s="12"/>
      <c r="X120" s="12"/>
      <c r="Y120" s="12"/>
      <c r="Z120" s="12"/>
      <c r="AA120" s="12"/>
      <c r="AB120" s="12"/>
      <c r="AC120" s="12"/>
      <c r="AD120" s="12"/>
      <c r="AE120" s="12"/>
      <c r="AR120" s="213" t="s">
        <v>80</v>
      </c>
      <c r="AT120" s="214" t="s">
        <v>72</v>
      </c>
      <c r="AU120" s="214" t="s">
        <v>80</v>
      </c>
      <c r="AY120" s="213" t="s">
        <v>145</v>
      </c>
      <c r="BK120" s="215">
        <f>SUM(BK121:BK148)</f>
        <v>0</v>
      </c>
    </row>
    <row r="121" s="2" customFormat="1" ht="33" customHeight="1">
      <c r="A121" s="38"/>
      <c r="B121" s="39"/>
      <c r="C121" s="218" t="s">
        <v>80</v>
      </c>
      <c r="D121" s="218" t="s">
        <v>148</v>
      </c>
      <c r="E121" s="219" t="s">
        <v>1249</v>
      </c>
      <c r="F121" s="220" t="s">
        <v>1250</v>
      </c>
      <c r="G121" s="221" t="s">
        <v>233</v>
      </c>
      <c r="H121" s="222">
        <v>35.008000000000003</v>
      </c>
      <c r="I121" s="223"/>
      <c r="J121" s="224">
        <f>ROUND(I121*H121,2)</f>
        <v>0</v>
      </c>
      <c r="K121" s="220" t="s">
        <v>152</v>
      </c>
      <c r="L121" s="44"/>
      <c r="M121" s="225" t="s">
        <v>1</v>
      </c>
      <c r="N121" s="226" t="s">
        <v>39</v>
      </c>
      <c r="O121" s="91"/>
      <c r="P121" s="227">
        <f>O121*H121</f>
        <v>0</v>
      </c>
      <c r="Q121" s="227">
        <v>0</v>
      </c>
      <c r="R121" s="227">
        <f>Q121*H121</f>
        <v>0</v>
      </c>
      <c r="S121" s="227">
        <v>0</v>
      </c>
      <c r="T121" s="228">
        <f>S121*H121</f>
        <v>0</v>
      </c>
      <c r="U121" s="38"/>
      <c r="V121" s="38"/>
      <c r="W121" s="38"/>
      <c r="X121" s="38"/>
      <c r="Y121" s="38"/>
      <c r="Z121" s="38"/>
      <c r="AA121" s="38"/>
      <c r="AB121" s="38"/>
      <c r="AC121" s="38"/>
      <c r="AD121" s="38"/>
      <c r="AE121" s="38"/>
      <c r="AR121" s="229" t="s">
        <v>153</v>
      </c>
      <c r="AT121" s="229" t="s">
        <v>148</v>
      </c>
      <c r="AU121" s="229" t="s">
        <v>97</v>
      </c>
      <c r="AY121" s="17" t="s">
        <v>145</v>
      </c>
      <c r="BE121" s="230">
        <f>IF(N121="základní",J121,0)</f>
        <v>0</v>
      </c>
      <c r="BF121" s="230">
        <f>IF(N121="snížená",J121,0)</f>
        <v>0</v>
      </c>
      <c r="BG121" s="230">
        <f>IF(N121="zákl. přenesená",J121,0)</f>
        <v>0</v>
      </c>
      <c r="BH121" s="230">
        <f>IF(N121="sníž. přenesená",J121,0)</f>
        <v>0</v>
      </c>
      <c r="BI121" s="230">
        <f>IF(N121="nulová",J121,0)</f>
        <v>0</v>
      </c>
      <c r="BJ121" s="17" t="s">
        <v>97</v>
      </c>
      <c r="BK121" s="230">
        <f>ROUND(I121*H121,2)</f>
        <v>0</v>
      </c>
      <c r="BL121" s="17" t="s">
        <v>153</v>
      </c>
      <c r="BM121" s="229" t="s">
        <v>97</v>
      </c>
    </row>
    <row r="122" s="13" customFormat="1">
      <c r="A122" s="13"/>
      <c r="B122" s="231"/>
      <c r="C122" s="232"/>
      <c r="D122" s="233" t="s">
        <v>154</v>
      </c>
      <c r="E122" s="234" t="s">
        <v>1</v>
      </c>
      <c r="F122" s="235" t="s">
        <v>1251</v>
      </c>
      <c r="G122" s="232"/>
      <c r="H122" s="234" t="s">
        <v>1</v>
      </c>
      <c r="I122" s="236"/>
      <c r="J122" s="232"/>
      <c r="K122" s="232"/>
      <c r="L122" s="237"/>
      <c r="M122" s="238"/>
      <c r="N122" s="239"/>
      <c r="O122" s="239"/>
      <c r="P122" s="239"/>
      <c r="Q122" s="239"/>
      <c r="R122" s="239"/>
      <c r="S122" s="239"/>
      <c r="T122" s="240"/>
      <c r="U122" s="13"/>
      <c r="V122" s="13"/>
      <c r="W122" s="13"/>
      <c r="X122" s="13"/>
      <c r="Y122" s="13"/>
      <c r="Z122" s="13"/>
      <c r="AA122" s="13"/>
      <c r="AB122" s="13"/>
      <c r="AC122" s="13"/>
      <c r="AD122" s="13"/>
      <c r="AE122" s="13"/>
      <c r="AT122" s="241" t="s">
        <v>154</v>
      </c>
      <c r="AU122" s="241" t="s">
        <v>97</v>
      </c>
      <c r="AV122" s="13" t="s">
        <v>80</v>
      </c>
      <c r="AW122" s="13" t="s">
        <v>30</v>
      </c>
      <c r="AX122" s="13" t="s">
        <v>73</v>
      </c>
      <c r="AY122" s="241" t="s">
        <v>145</v>
      </c>
    </row>
    <row r="123" s="14" customFormat="1">
      <c r="A123" s="14"/>
      <c r="B123" s="242"/>
      <c r="C123" s="243"/>
      <c r="D123" s="233" t="s">
        <v>154</v>
      </c>
      <c r="E123" s="244" t="s">
        <v>1</v>
      </c>
      <c r="F123" s="245" t="s">
        <v>1252</v>
      </c>
      <c r="G123" s="243"/>
      <c r="H123" s="246">
        <v>3.661</v>
      </c>
      <c r="I123" s="247"/>
      <c r="J123" s="243"/>
      <c r="K123" s="243"/>
      <c r="L123" s="248"/>
      <c r="M123" s="249"/>
      <c r="N123" s="250"/>
      <c r="O123" s="250"/>
      <c r="P123" s="250"/>
      <c r="Q123" s="250"/>
      <c r="R123" s="250"/>
      <c r="S123" s="250"/>
      <c r="T123" s="251"/>
      <c r="U123" s="14"/>
      <c r="V123" s="14"/>
      <c r="W123" s="14"/>
      <c r="X123" s="14"/>
      <c r="Y123" s="14"/>
      <c r="Z123" s="14"/>
      <c r="AA123" s="14"/>
      <c r="AB123" s="14"/>
      <c r="AC123" s="14"/>
      <c r="AD123" s="14"/>
      <c r="AE123" s="14"/>
      <c r="AT123" s="252" t="s">
        <v>154</v>
      </c>
      <c r="AU123" s="252" t="s">
        <v>97</v>
      </c>
      <c r="AV123" s="14" t="s">
        <v>97</v>
      </c>
      <c r="AW123" s="14" t="s">
        <v>30</v>
      </c>
      <c r="AX123" s="14" t="s">
        <v>73</v>
      </c>
      <c r="AY123" s="252" t="s">
        <v>145</v>
      </c>
    </row>
    <row r="124" s="14" customFormat="1">
      <c r="A124" s="14"/>
      <c r="B124" s="242"/>
      <c r="C124" s="243"/>
      <c r="D124" s="233" t="s">
        <v>154</v>
      </c>
      <c r="E124" s="244" t="s">
        <v>1</v>
      </c>
      <c r="F124" s="245" t="s">
        <v>1253</v>
      </c>
      <c r="G124" s="243"/>
      <c r="H124" s="246">
        <v>0.88</v>
      </c>
      <c r="I124" s="247"/>
      <c r="J124" s="243"/>
      <c r="K124" s="243"/>
      <c r="L124" s="248"/>
      <c r="M124" s="249"/>
      <c r="N124" s="250"/>
      <c r="O124" s="250"/>
      <c r="P124" s="250"/>
      <c r="Q124" s="250"/>
      <c r="R124" s="250"/>
      <c r="S124" s="250"/>
      <c r="T124" s="251"/>
      <c r="U124" s="14"/>
      <c r="V124" s="14"/>
      <c r="W124" s="14"/>
      <c r="X124" s="14"/>
      <c r="Y124" s="14"/>
      <c r="Z124" s="14"/>
      <c r="AA124" s="14"/>
      <c r="AB124" s="14"/>
      <c r="AC124" s="14"/>
      <c r="AD124" s="14"/>
      <c r="AE124" s="14"/>
      <c r="AT124" s="252" t="s">
        <v>154</v>
      </c>
      <c r="AU124" s="252" t="s">
        <v>97</v>
      </c>
      <c r="AV124" s="14" t="s">
        <v>97</v>
      </c>
      <c r="AW124" s="14" t="s">
        <v>30</v>
      </c>
      <c r="AX124" s="14" t="s">
        <v>73</v>
      </c>
      <c r="AY124" s="252" t="s">
        <v>145</v>
      </c>
    </row>
    <row r="125" s="14" customFormat="1">
      <c r="A125" s="14"/>
      <c r="B125" s="242"/>
      <c r="C125" s="243"/>
      <c r="D125" s="233" t="s">
        <v>154</v>
      </c>
      <c r="E125" s="244" t="s">
        <v>1</v>
      </c>
      <c r="F125" s="245" t="s">
        <v>1254</v>
      </c>
      <c r="G125" s="243"/>
      <c r="H125" s="246">
        <v>0.22600000000000001</v>
      </c>
      <c r="I125" s="247"/>
      <c r="J125" s="243"/>
      <c r="K125" s="243"/>
      <c r="L125" s="248"/>
      <c r="M125" s="249"/>
      <c r="N125" s="250"/>
      <c r="O125" s="250"/>
      <c r="P125" s="250"/>
      <c r="Q125" s="250"/>
      <c r="R125" s="250"/>
      <c r="S125" s="250"/>
      <c r="T125" s="251"/>
      <c r="U125" s="14"/>
      <c r="V125" s="14"/>
      <c r="W125" s="14"/>
      <c r="X125" s="14"/>
      <c r="Y125" s="14"/>
      <c r="Z125" s="14"/>
      <c r="AA125" s="14"/>
      <c r="AB125" s="14"/>
      <c r="AC125" s="14"/>
      <c r="AD125" s="14"/>
      <c r="AE125" s="14"/>
      <c r="AT125" s="252" t="s">
        <v>154</v>
      </c>
      <c r="AU125" s="252" t="s">
        <v>97</v>
      </c>
      <c r="AV125" s="14" t="s">
        <v>97</v>
      </c>
      <c r="AW125" s="14" t="s">
        <v>30</v>
      </c>
      <c r="AX125" s="14" t="s">
        <v>73</v>
      </c>
      <c r="AY125" s="252" t="s">
        <v>145</v>
      </c>
    </row>
    <row r="126" s="14" customFormat="1">
      <c r="A126" s="14"/>
      <c r="B126" s="242"/>
      <c r="C126" s="243"/>
      <c r="D126" s="233" t="s">
        <v>154</v>
      </c>
      <c r="E126" s="244" t="s">
        <v>1</v>
      </c>
      <c r="F126" s="245" t="s">
        <v>1255</v>
      </c>
      <c r="G126" s="243"/>
      <c r="H126" s="246">
        <v>30.241</v>
      </c>
      <c r="I126" s="247"/>
      <c r="J126" s="243"/>
      <c r="K126" s="243"/>
      <c r="L126" s="248"/>
      <c r="M126" s="249"/>
      <c r="N126" s="250"/>
      <c r="O126" s="250"/>
      <c r="P126" s="250"/>
      <c r="Q126" s="250"/>
      <c r="R126" s="250"/>
      <c r="S126" s="250"/>
      <c r="T126" s="251"/>
      <c r="U126" s="14"/>
      <c r="V126" s="14"/>
      <c r="W126" s="14"/>
      <c r="X126" s="14"/>
      <c r="Y126" s="14"/>
      <c r="Z126" s="14"/>
      <c r="AA126" s="14"/>
      <c r="AB126" s="14"/>
      <c r="AC126" s="14"/>
      <c r="AD126" s="14"/>
      <c r="AE126" s="14"/>
      <c r="AT126" s="252" t="s">
        <v>154</v>
      </c>
      <c r="AU126" s="252" t="s">
        <v>97</v>
      </c>
      <c r="AV126" s="14" t="s">
        <v>97</v>
      </c>
      <c r="AW126" s="14" t="s">
        <v>30</v>
      </c>
      <c r="AX126" s="14" t="s">
        <v>73</v>
      </c>
      <c r="AY126" s="252" t="s">
        <v>145</v>
      </c>
    </row>
    <row r="127" s="15" customFormat="1">
      <c r="A127" s="15"/>
      <c r="B127" s="253"/>
      <c r="C127" s="254"/>
      <c r="D127" s="233" t="s">
        <v>154</v>
      </c>
      <c r="E127" s="255" t="s">
        <v>1</v>
      </c>
      <c r="F127" s="256" t="s">
        <v>157</v>
      </c>
      <c r="G127" s="254"/>
      <c r="H127" s="257">
        <v>35.008000000000003</v>
      </c>
      <c r="I127" s="258"/>
      <c r="J127" s="254"/>
      <c r="K127" s="254"/>
      <c r="L127" s="259"/>
      <c r="M127" s="260"/>
      <c r="N127" s="261"/>
      <c r="O127" s="261"/>
      <c r="P127" s="261"/>
      <c r="Q127" s="261"/>
      <c r="R127" s="261"/>
      <c r="S127" s="261"/>
      <c r="T127" s="262"/>
      <c r="U127" s="15"/>
      <c r="V127" s="15"/>
      <c r="W127" s="15"/>
      <c r="X127" s="15"/>
      <c r="Y127" s="15"/>
      <c r="Z127" s="15"/>
      <c r="AA127" s="15"/>
      <c r="AB127" s="15"/>
      <c r="AC127" s="15"/>
      <c r="AD127" s="15"/>
      <c r="AE127" s="15"/>
      <c r="AT127" s="263" t="s">
        <v>154</v>
      </c>
      <c r="AU127" s="263" t="s">
        <v>97</v>
      </c>
      <c r="AV127" s="15" t="s">
        <v>153</v>
      </c>
      <c r="AW127" s="15" t="s">
        <v>30</v>
      </c>
      <c r="AX127" s="15" t="s">
        <v>80</v>
      </c>
      <c r="AY127" s="263" t="s">
        <v>145</v>
      </c>
    </row>
    <row r="128" s="2" customFormat="1" ht="44.25" customHeight="1">
      <c r="A128" s="38"/>
      <c r="B128" s="39"/>
      <c r="C128" s="218" t="s">
        <v>97</v>
      </c>
      <c r="D128" s="218" t="s">
        <v>148</v>
      </c>
      <c r="E128" s="219" t="s">
        <v>1256</v>
      </c>
      <c r="F128" s="220" t="s">
        <v>1257</v>
      </c>
      <c r="G128" s="221" t="s">
        <v>233</v>
      </c>
      <c r="H128" s="222">
        <v>490.11200000000002</v>
      </c>
      <c r="I128" s="223"/>
      <c r="J128" s="224">
        <f>ROUND(I128*H128,2)</f>
        <v>0</v>
      </c>
      <c r="K128" s="220" t="s">
        <v>152</v>
      </c>
      <c r="L128" s="44"/>
      <c r="M128" s="225" t="s">
        <v>1</v>
      </c>
      <c r="N128" s="226" t="s">
        <v>39</v>
      </c>
      <c r="O128" s="91"/>
      <c r="P128" s="227">
        <f>O128*H128</f>
        <v>0</v>
      </c>
      <c r="Q128" s="227">
        <v>0</v>
      </c>
      <c r="R128" s="227">
        <f>Q128*H128</f>
        <v>0</v>
      </c>
      <c r="S128" s="227">
        <v>0</v>
      </c>
      <c r="T128" s="228">
        <f>S128*H128</f>
        <v>0</v>
      </c>
      <c r="U128" s="38"/>
      <c r="V128" s="38"/>
      <c r="W128" s="38"/>
      <c r="X128" s="38"/>
      <c r="Y128" s="38"/>
      <c r="Z128" s="38"/>
      <c r="AA128" s="38"/>
      <c r="AB128" s="38"/>
      <c r="AC128" s="38"/>
      <c r="AD128" s="38"/>
      <c r="AE128" s="38"/>
      <c r="AR128" s="229" t="s">
        <v>153</v>
      </c>
      <c r="AT128" s="229" t="s">
        <v>148</v>
      </c>
      <c r="AU128" s="229" t="s">
        <v>97</v>
      </c>
      <c r="AY128" s="17" t="s">
        <v>145</v>
      </c>
      <c r="BE128" s="230">
        <f>IF(N128="základní",J128,0)</f>
        <v>0</v>
      </c>
      <c r="BF128" s="230">
        <f>IF(N128="snížená",J128,0)</f>
        <v>0</v>
      </c>
      <c r="BG128" s="230">
        <f>IF(N128="zákl. přenesená",J128,0)</f>
        <v>0</v>
      </c>
      <c r="BH128" s="230">
        <f>IF(N128="sníž. přenesená",J128,0)</f>
        <v>0</v>
      </c>
      <c r="BI128" s="230">
        <f>IF(N128="nulová",J128,0)</f>
        <v>0</v>
      </c>
      <c r="BJ128" s="17" t="s">
        <v>97</v>
      </c>
      <c r="BK128" s="230">
        <f>ROUND(I128*H128,2)</f>
        <v>0</v>
      </c>
      <c r="BL128" s="17" t="s">
        <v>153</v>
      </c>
      <c r="BM128" s="229" t="s">
        <v>153</v>
      </c>
    </row>
    <row r="129" s="14" customFormat="1">
      <c r="A129" s="14"/>
      <c r="B129" s="242"/>
      <c r="C129" s="243"/>
      <c r="D129" s="233" t="s">
        <v>154</v>
      </c>
      <c r="E129" s="244" t="s">
        <v>1</v>
      </c>
      <c r="F129" s="245" t="s">
        <v>1258</v>
      </c>
      <c r="G129" s="243"/>
      <c r="H129" s="246">
        <v>490.11200000000002</v>
      </c>
      <c r="I129" s="247"/>
      <c r="J129" s="243"/>
      <c r="K129" s="243"/>
      <c r="L129" s="248"/>
      <c r="M129" s="249"/>
      <c r="N129" s="250"/>
      <c r="O129" s="250"/>
      <c r="P129" s="250"/>
      <c r="Q129" s="250"/>
      <c r="R129" s="250"/>
      <c r="S129" s="250"/>
      <c r="T129" s="251"/>
      <c r="U129" s="14"/>
      <c r="V129" s="14"/>
      <c r="W129" s="14"/>
      <c r="X129" s="14"/>
      <c r="Y129" s="14"/>
      <c r="Z129" s="14"/>
      <c r="AA129" s="14"/>
      <c r="AB129" s="14"/>
      <c r="AC129" s="14"/>
      <c r="AD129" s="14"/>
      <c r="AE129" s="14"/>
      <c r="AT129" s="252" t="s">
        <v>154</v>
      </c>
      <c r="AU129" s="252" t="s">
        <v>97</v>
      </c>
      <c r="AV129" s="14" t="s">
        <v>97</v>
      </c>
      <c r="AW129" s="14" t="s">
        <v>30</v>
      </c>
      <c r="AX129" s="14" t="s">
        <v>73</v>
      </c>
      <c r="AY129" s="252" t="s">
        <v>145</v>
      </c>
    </row>
    <row r="130" s="15" customFormat="1">
      <c r="A130" s="15"/>
      <c r="B130" s="253"/>
      <c r="C130" s="254"/>
      <c r="D130" s="233" t="s">
        <v>154</v>
      </c>
      <c r="E130" s="255" t="s">
        <v>1</v>
      </c>
      <c r="F130" s="256" t="s">
        <v>157</v>
      </c>
      <c r="G130" s="254"/>
      <c r="H130" s="257">
        <v>490.11200000000002</v>
      </c>
      <c r="I130" s="258"/>
      <c r="J130" s="254"/>
      <c r="K130" s="254"/>
      <c r="L130" s="259"/>
      <c r="M130" s="260"/>
      <c r="N130" s="261"/>
      <c r="O130" s="261"/>
      <c r="P130" s="261"/>
      <c r="Q130" s="261"/>
      <c r="R130" s="261"/>
      <c r="S130" s="261"/>
      <c r="T130" s="262"/>
      <c r="U130" s="15"/>
      <c r="V130" s="15"/>
      <c r="W130" s="15"/>
      <c r="X130" s="15"/>
      <c r="Y130" s="15"/>
      <c r="Z130" s="15"/>
      <c r="AA130" s="15"/>
      <c r="AB130" s="15"/>
      <c r="AC130" s="15"/>
      <c r="AD130" s="15"/>
      <c r="AE130" s="15"/>
      <c r="AT130" s="263" t="s">
        <v>154</v>
      </c>
      <c r="AU130" s="263" t="s">
        <v>97</v>
      </c>
      <c r="AV130" s="15" t="s">
        <v>153</v>
      </c>
      <c r="AW130" s="15" t="s">
        <v>30</v>
      </c>
      <c r="AX130" s="15" t="s">
        <v>80</v>
      </c>
      <c r="AY130" s="263" t="s">
        <v>145</v>
      </c>
    </row>
    <row r="131" s="2" customFormat="1" ht="44.25" customHeight="1">
      <c r="A131" s="38"/>
      <c r="B131" s="39"/>
      <c r="C131" s="218" t="s">
        <v>146</v>
      </c>
      <c r="D131" s="218" t="s">
        <v>148</v>
      </c>
      <c r="E131" s="219" t="s">
        <v>1259</v>
      </c>
      <c r="F131" s="220" t="s">
        <v>1260</v>
      </c>
      <c r="G131" s="221" t="s">
        <v>233</v>
      </c>
      <c r="H131" s="222">
        <v>20.765999999999998</v>
      </c>
      <c r="I131" s="223"/>
      <c r="J131" s="224">
        <f>ROUND(I131*H131,2)</f>
        <v>0</v>
      </c>
      <c r="K131" s="220" t="s">
        <v>152</v>
      </c>
      <c r="L131" s="44"/>
      <c r="M131" s="225" t="s">
        <v>1</v>
      </c>
      <c r="N131" s="226" t="s">
        <v>39</v>
      </c>
      <c r="O131" s="91"/>
      <c r="P131" s="227">
        <f>O131*H131</f>
        <v>0</v>
      </c>
      <c r="Q131" s="227">
        <v>0</v>
      </c>
      <c r="R131" s="227">
        <f>Q131*H131</f>
        <v>0</v>
      </c>
      <c r="S131" s="227">
        <v>0</v>
      </c>
      <c r="T131" s="228">
        <f>S131*H131</f>
        <v>0</v>
      </c>
      <c r="U131" s="38"/>
      <c r="V131" s="38"/>
      <c r="W131" s="38"/>
      <c r="X131" s="38"/>
      <c r="Y131" s="38"/>
      <c r="Z131" s="38"/>
      <c r="AA131" s="38"/>
      <c r="AB131" s="38"/>
      <c r="AC131" s="38"/>
      <c r="AD131" s="38"/>
      <c r="AE131" s="38"/>
      <c r="AR131" s="229" t="s">
        <v>153</v>
      </c>
      <c r="AT131" s="229" t="s">
        <v>148</v>
      </c>
      <c r="AU131" s="229" t="s">
        <v>97</v>
      </c>
      <c r="AY131" s="17" t="s">
        <v>145</v>
      </c>
      <c r="BE131" s="230">
        <f>IF(N131="základní",J131,0)</f>
        <v>0</v>
      </c>
      <c r="BF131" s="230">
        <f>IF(N131="snížená",J131,0)</f>
        <v>0</v>
      </c>
      <c r="BG131" s="230">
        <f>IF(N131="zákl. přenesená",J131,0)</f>
        <v>0</v>
      </c>
      <c r="BH131" s="230">
        <f>IF(N131="sníž. přenesená",J131,0)</f>
        <v>0</v>
      </c>
      <c r="BI131" s="230">
        <f>IF(N131="nulová",J131,0)</f>
        <v>0</v>
      </c>
      <c r="BJ131" s="17" t="s">
        <v>97</v>
      </c>
      <c r="BK131" s="230">
        <f>ROUND(I131*H131,2)</f>
        <v>0</v>
      </c>
      <c r="BL131" s="17" t="s">
        <v>153</v>
      </c>
      <c r="BM131" s="229" t="s">
        <v>166</v>
      </c>
    </row>
    <row r="132" s="14" customFormat="1">
      <c r="A132" s="14"/>
      <c r="B132" s="242"/>
      <c r="C132" s="243"/>
      <c r="D132" s="233" t="s">
        <v>154</v>
      </c>
      <c r="E132" s="244" t="s">
        <v>1</v>
      </c>
      <c r="F132" s="245" t="s">
        <v>1261</v>
      </c>
      <c r="G132" s="243"/>
      <c r="H132" s="246">
        <v>35.008000000000003</v>
      </c>
      <c r="I132" s="247"/>
      <c r="J132" s="243"/>
      <c r="K132" s="243"/>
      <c r="L132" s="248"/>
      <c r="M132" s="249"/>
      <c r="N132" s="250"/>
      <c r="O132" s="250"/>
      <c r="P132" s="250"/>
      <c r="Q132" s="250"/>
      <c r="R132" s="250"/>
      <c r="S132" s="250"/>
      <c r="T132" s="251"/>
      <c r="U132" s="14"/>
      <c r="V132" s="14"/>
      <c r="W132" s="14"/>
      <c r="X132" s="14"/>
      <c r="Y132" s="14"/>
      <c r="Z132" s="14"/>
      <c r="AA132" s="14"/>
      <c r="AB132" s="14"/>
      <c r="AC132" s="14"/>
      <c r="AD132" s="14"/>
      <c r="AE132" s="14"/>
      <c r="AT132" s="252" t="s">
        <v>154</v>
      </c>
      <c r="AU132" s="252" t="s">
        <v>97</v>
      </c>
      <c r="AV132" s="14" t="s">
        <v>97</v>
      </c>
      <c r="AW132" s="14" t="s">
        <v>30</v>
      </c>
      <c r="AX132" s="14" t="s">
        <v>73</v>
      </c>
      <c r="AY132" s="252" t="s">
        <v>145</v>
      </c>
    </row>
    <row r="133" s="14" customFormat="1">
      <c r="A133" s="14"/>
      <c r="B133" s="242"/>
      <c r="C133" s="243"/>
      <c r="D133" s="233" t="s">
        <v>154</v>
      </c>
      <c r="E133" s="244" t="s">
        <v>1</v>
      </c>
      <c r="F133" s="245" t="s">
        <v>1262</v>
      </c>
      <c r="G133" s="243"/>
      <c r="H133" s="246">
        <v>-14.242000000000001</v>
      </c>
      <c r="I133" s="247"/>
      <c r="J133" s="243"/>
      <c r="K133" s="243"/>
      <c r="L133" s="248"/>
      <c r="M133" s="249"/>
      <c r="N133" s="250"/>
      <c r="O133" s="250"/>
      <c r="P133" s="250"/>
      <c r="Q133" s="250"/>
      <c r="R133" s="250"/>
      <c r="S133" s="250"/>
      <c r="T133" s="251"/>
      <c r="U133" s="14"/>
      <c r="V133" s="14"/>
      <c r="W133" s="14"/>
      <c r="X133" s="14"/>
      <c r="Y133" s="14"/>
      <c r="Z133" s="14"/>
      <c r="AA133" s="14"/>
      <c r="AB133" s="14"/>
      <c r="AC133" s="14"/>
      <c r="AD133" s="14"/>
      <c r="AE133" s="14"/>
      <c r="AT133" s="252" t="s">
        <v>154</v>
      </c>
      <c r="AU133" s="252" t="s">
        <v>97</v>
      </c>
      <c r="AV133" s="14" t="s">
        <v>97</v>
      </c>
      <c r="AW133" s="14" t="s">
        <v>30</v>
      </c>
      <c r="AX133" s="14" t="s">
        <v>73</v>
      </c>
      <c r="AY133" s="252" t="s">
        <v>145</v>
      </c>
    </row>
    <row r="134" s="15" customFormat="1">
      <c r="A134" s="15"/>
      <c r="B134" s="253"/>
      <c r="C134" s="254"/>
      <c r="D134" s="233" t="s">
        <v>154</v>
      </c>
      <c r="E134" s="255" t="s">
        <v>1</v>
      </c>
      <c r="F134" s="256" t="s">
        <v>157</v>
      </c>
      <c r="G134" s="254"/>
      <c r="H134" s="257">
        <v>20.766000000000002</v>
      </c>
      <c r="I134" s="258"/>
      <c r="J134" s="254"/>
      <c r="K134" s="254"/>
      <c r="L134" s="259"/>
      <c r="M134" s="260"/>
      <c r="N134" s="261"/>
      <c r="O134" s="261"/>
      <c r="P134" s="261"/>
      <c r="Q134" s="261"/>
      <c r="R134" s="261"/>
      <c r="S134" s="261"/>
      <c r="T134" s="262"/>
      <c r="U134" s="15"/>
      <c r="V134" s="15"/>
      <c r="W134" s="15"/>
      <c r="X134" s="15"/>
      <c r="Y134" s="15"/>
      <c r="Z134" s="15"/>
      <c r="AA134" s="15"/>
      <c r="AB134" s="15"/>
      <c r="AC134" s="15"/>
      <c r="AD134" s="15"/>
      <c r="AE134" s="15"/>
      <c r="AT134" s="263" t="s">
        <v>154</v>
      </c>
      <c r="AU134" s="263" t="s">
        <v>97</v>
      </c>
      <c r="AV134" s="15" t="s">
        <v>153</v>
      </c>
      <c r="AW134" s="15" t="s">
        <v>30</v>
      </c>
      <c r="AX134" s="15" t="s">
        <v>80</v>
      </c>
      <c r="AY134" s="263" t="s">
        <v>145</v>
      </c>
    </row>
    <row r="135" s="2" customFormat="1" ht="44.25" customHeight="1">
      <c r="A135" s="38"/>
      <c r="B135" s="39"/>
      <c r="C135" s="218" t="s">
        <v>153</v>
      </c>
      <c r="D135" s="218" t="s">
        <v>148</v>
      </c>
      <c r="E135" s="219" t="s">
        <v>1263</v>
      </c>
      <c r="F135" s="220" t="s">
        <v>1264</v>
      </c>
      <c r="G135" s="221" t="s">
        <v>233</v>
      </c>
      <c r="H135" s="222">
        <v>0.042000000000000003</v>
      </c>
      <c r="I135" s="223"/>
      <c r="J135" s="224">
        <f>ROUND(I135*H135,2)</f>
        <v>0</v>
      </c>
      <c r="K135" s="220" t="s">
        <v>152</v>
      </c>
      <c r="L135" s="44"/>
      <c r="M135" s="225" t="s">
        <v>1</v>
      </c>
      <c r="N135" s="226" t="s">
        <v>39</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153</v>
      </c>
      <c r="AT135" s="229" t="s">
        <v>148</v>
      </c>
      <c r="AU135" s="229" t="s">
        <v>97</v>
      </c>
      <c r="AY135" s="17" t="s">
        <v>145</v>
      </c>
      <c r="BE135" s="230">
        <f>IF(N135="základní",J135,0)</f>
        <v>0</v>
      </c>
      <c r="BF135" s="230">
        <f>IF(N135="snížená",J135,0)</f>
        <v>0</v>
      </c>
      <c r="BG135" s="230">
        <f>IF(N135="zákl. přenesená",J135,0)</f>
        <v>0</v>
      </c>
      <c r="BH135" s="230">
        <f>IF(N135="sníž. přenesená",J135,0)</f>
        <v>0</v>
      </c>
      <c r="BI135" s="230">
        <f>IF(N135="nulová",J135,0)</f>
        <v>0</v>
      </c>
      <c r="BJ135" s="17" t="s">
        <v>97</v>
      </c>
      <c r="BK135" s="230">
        <f>ROUND(I135*H135,2)</f>
        <v>0</v>
      </c>
      <c r="BL135" s="17" t="s">
        <v>153</v>
      </c>
      <c r="BM135" s="229" t="s">
        <v>169</v>
      </c>
    </row>
    <row r="136" s="13" customFormat="1">
      <c r="A136" s="13"/>
      <c r="B136" s="231"/>
      <c r="C136" s="232"/>
      <c r="D136" s="233" t="s">
        <v>154</v>
      </c>
      <c r="E136" s="234" t="s">
        <v>1</v>
      </c>
      <c r="F136" s="235" t="s">
        <v>1251</v>
      </c>
      <c r="G136" s="232"/>
      <c r="H136" s="234" t="s">
        <v>1</v>
      </c>
      <c r="I136" s="236"/>
      <c r="J136" s="232"/>
      <c r="K136" s="232"/>
      <c r="L136" s="237"/>
      <c r="M136" s="238"/>
      <c r="N136" s="239"/>
      <c r="O136" s="239"/>
      <c r="P136" s="239"/>
      <c r="Q136" s="239"/>
      <c r="R136" s="239"/>
      <c r="S136" s="239"/>
      <c r="T136" s="240"/>
      <c r="U136" s="13"/>
      <c r="V136" s="13"/>
      <c r="W136" s="13"/>
      <c r="X136" s="13"/>
      <c r="Y136" s="13"/>
      <c r="Z136" s="13"/>
      <c r="AA136" s="13"/>
      <c r="AB136" s="13"/>
      <c r="AC136" s="13"/>
      <c r="AD136" s="13"/>
      <c r="AE136" s="13"/>
      <c r="AT136" s="241" t="s">
        <v>154</v>
      </c>
      <c r="AU136" s="241" t="s">
        <v>97</v>
      </c>
      <c r="AV136" s="13" t="s">
        <v>80</v>
      </c>
      <c r="AW136" s="13" t="s">
        <v>30</v>
      </c>
      <c r="AX136" s="13" t="s">
        <v>73</v>
      </c>
      <c r="AY136" s="241" t="s">
        <v>145</v>
      </c>
    </row>
    <row r="137" s="14" customFormat="1">
      <c r="A137" s="14"/>
      <c r="B137" s="242"/>
      <c r="C137" s="243"/>
      <c r="D137" s="233" t="s">
        <v>154</v>
      </c>
      <c r="E137" s="244" t="s">
        <v>1</v>
      </c>
      <c r="F137" s="245" t="s">
        <v>1265</v>
      </c>
      <c r="G137" s="243"/>
      <c r="H137" s="246">
        <v>0.042000000000000003</v>
      </c>
      <c r="I137" s="247"/>
      <c r="J137" s="243"/>
      <c r="K137" s="243"/>
      <c r="L137" s="248"/>
      <c r="M137" s="249"/>
      <c r="N137" s="250"/>
      <c r="O137" s="250"/>
      <c r="P137" s="250"/>
      <c r="Q137" s="250"/>
      <c r="R137" s="250"/>
      <c r="S137" s="250"/>
      <c r="T137" s="251"/>
      <c r="U137" s="14"/>
      <c r="V137" s="14"/>
      <c r="W137" s="14"/>
      <c r="X137" s="14"/>
      <c r="Y137" s="14"/>
      <c r="Z137" s="14"/>
      <c r="AA137" s="14"/>
      <c r="AB137" s="14"/>
      <c r="AC137" s="14"/>
      <c r="AD137" s="14"/>
      <c r="AE137" s="14"/>
      <c r="AT137" s="252" t="s">
        <v>154</v>
      </c>
      <c r="AU137" s="252" t="s">
        <v>97</v>
      </c>
      <c r="AV137" s="14" t="s">
        <v>97</v>
      </c>
      <c r="AW137" s="14" t="s">
        <v>30</v>
      </c>
      <c r="AX137" s="14" t="s">
        <v>73</v>
      </c>
      <c r="AY137" s="252" t="s">
        <v>145</v>
      </c>
    </row>
    <row r="138" s="15" customFormat="1">
      <c r="A138" s="15"/>
      <c r="B138" s="253"/>
      <c r="C138" s="254"/>
      <c r="D138" s="233" t="s">
        <v>154</v>
      </c>
      <c r="E138" s="255" t="s">
        <v>1</v>
      </c>
      <c r="F138" s="256" t="s">
        <v>157</v>
      </c>
      <c r="G138" s="254"/>
      <c r="H138" s="257">
        <v>0.042000000000000003</v>
      </c>
      <c r="I138" s="258"/>
      <c r="J138" s="254"/>
      <c r="K138" s="254"/>
      <c r="L138" s="259"/>
      <c r="M138" s="260"/>
      <c r="N138" s="261"/>
      <c r="O138" s="261"/>
      <c r="P138" s="261"/>
      <c r="Q138" s="261"/>
      <c r="R138" s="261"/>
      <c r="S138" s="261"/>
      <c r="T138" s="262"/>
      <c r="U138" s="15"/>
      <c r="V138" s="15"/>
      <c r="W138" s="15"/>
      <c r="X138" s="15"/>
      <c r="Y138" s="15"/>
      <c r="Z138" s="15"/>
      <c r="AA138" s="15"/>
      <c r="AB138" s="15"/>
      <c r="AC138" s="15"/>
      <c r="AD138" s="15"/>
      <c r="AE138" s="15"/>
      <c r="AT138" s="263" t="s">
        <v>154</v>
      </c>
      <c r="AU138" s="263" t="s">
        <v>97</v>
      </c>
      <c r="AV138" s="15" t="s">
        <v>153</v>
      </c>
      <c r="AW138" s="15" t="s">
        <v>30</v>
      </c>
      <c r="AX138" s="15" t="s">
        <v>80</v>
      </c>
      <c r="AY138" s="263" t="s">
        <v>145</v>
      </c>
    </row>
    <row r="139" s="2" customFormat="1" ht="44.25" customHeight="1">
      <c r="A139" s="38"/>
      <c r="B139" s="39"/>
      <c r="C139" s="218" t="s">
        <v>180</v>
      </c>
      <c r="D139" s="218" t="s">
        <v>148</v>
      </c>
      <c r="E139" s="219" t="s">
        <v>1266</v>
      </c>
      <c r="F139" s="220" t="s">
        <v>1267</v>
      </c>
      <c r="G139" s="221" t="s">
        <v>233</v>
      </c>
      <c r="H139" s="222">
        <v>0.016</v>
      </c>
      <c r="I139" s="223"/>
      <c r="J139" s="224">
        <f>ROUND(I139*H139,2)</f>
        <v>0</v>
      </c>
      <c r="K139" s="220" t="s">
        <v>152</v>
      </c>
      <c r="L139" s="44"/>
      <c r="M139" s="225" t="s">
        <v>1</v>
      </c>
      <c r="N139" s="226" t="s">
        <v>39</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153</v>
      </c>
      <c r="AT139" s="229" t="s">
        <v>148</v>
      </c>
      <c r="AU139" s="229" t="s">
        <v>97</v>
      </c>
      <c r="AY139" s="17" t="s">
        <v>145</v>
      </c>
      <c r="BE139" s="230">
        <f>IF(N139="základní",J139,0)</f>
        <v>0</v>
      </c>
      <c r="BF139" s="230">
        <f>IF(N139="snížená",J139,0)</f>
        <v>0</v>
      </c>
      <c r="BG139" s="230">
        <f>IF(N139="zákl. přenesená",J139,0)</f>
        <v>0</v>
      </c>
      <c r="BH139" s="230">
        <f>IF(N139="sníž. přenesená",J139,0)</f>
        <v>0</v>
      </c>
      <c r="BI139" s="230">
        <f>IF(N139="nulová",J139,0)</f>
        <v>0</v>
      </c>
      <c r="BJ139" s="17" t="s">
        <v>97</v>
      </c>
      <c r="BK139" s="230">
        <f>ROUND(I139*H139,2)</f>
        <v>0</v>
      </c>
      <c r="BL139" s="17" t="s">
        <v>153</v>
      </c>
      <c r="BM139" s="229" t="s">
        <v>183</v>
      </c>
    </row>
    <row r="140" s="14" customFormat="1">
      <c r="A140" s="14"/>
      <c r="B140" s="242"/>
      <c r="C140" s="243"/>
      <c r="D140" s="233" t="s">
        <v>154</v>
      </c>
      <c r="E140" s="244" t="s">
        <v>1</v>
      </c>
      <c r="F140" s="245" t="s">
        <v>1268</v>
      </c>
      <c r="G140" s="243"/>
      <c r="H140" s="246">
        <v>0.016</v>
      </c>
      <c r="I140" s="247"/>
      <c r="J140" s="243"/>
      <c r="K140" s="243"/>
      <c r="L140" s="248"/>
      <c r="M140" s="249"/>
      <c r="N140" s="250"/>
      <c r="O140" s="250"/>
      <c r="P140" s="250"/>
      <c r="Q140" s="250"/>
      <c r="R140" s="250"/>
      <c r="S140" s="250"/>
      <c r="T140" s="251"/>
      <c r="U140" s="14"/>
      <c r="V140" s="14"/>
      <c r="W140" s="14"/>
      <c r="X140" s="14"/>
      <c r="Y140" s="14"/>
      <c r="Z140" s="14"/>
      <c r="AA140" s="14"/>
      <c r="AB140" s="14"/>
      <c r="AC140" s="14"/>
      <c r="AD140" s="14"/>
      <c r="AE140" s="14"/>
      <c r="AT140" s="252" t="s">
        <v>154</v>
      </c>
      <c r="AU140" s="252" t="s">
        <v>97</v>
      </c>
      <c r="AV140" s="14" t="s">
        <v>97</v>
      </c>
      <c r="AW140" s="14" t="s">
        <v>30</v>
      </c>
      <c r="AX140" s="14" t="s">
        <v>73</v>
      </c>
      <c r="AY140" s="252" t="s">
        <v>145</v>
      </c>
    </row>
    <row r="141" s="15" customFormat="1">
      <c r="A141" s="15"/>
      <c r="B141" s="253"/>
      <c r="C141" s="254"/>
      <c r="D141" s="233" t="s">
        <v>154</v>
      </c>
      <c r="E141" s="255" t="s">
        <v>1</v>
      </c>
      <c r="F141" s="256" t="s">
        <v>157</v>
      </c>
      <c r="G141" s="254"/>
      <c r="H141" s="257">
        <v>0.016</v>
      </c>
      <c r="I141" s="258"/>
      <c r="J141" s="254"/>
      <c r="K141" s="254"/>
      <c r="L141" s="259"/>
      <c r="M141" s="260"/>
      <c r="N141" s="261"/>
      <c r="O141" s="261"/>
      <c r="P141" s="261"/>
      <c r="Q141" s="261"/>
      <c r="R141" s="261"/>
      <c r="S141" s="261"/>
      <c r="T141" s="262"/>
      <c r="U141" s="15"/>
      <c r="V141" s="15"/>
      <c r="W141" s="15"/>
      <c r="X141" s="15"/>
      <c r="Y141" s="15"/>
      <c r="Z141" s="15"/>
      <c r="AA141" s="15"/>
      <c r="AB141" s="15"/>
      <c r="AC141" s="15"/>
      <c r="AD141" s="15"/>
      <c r="AE141" s="15"/>
      <c r="AT141" s="263" t="s">
        <v>154</v>
      </c>
      <c r="AU141" s="263" t="s">
        <v>97</v>
      </c>
      <c r="AV141" s="15" t="s">
        <v>153</v>
      </c>
      <c r="AW141" s="15" t="s">
        <v>30</v>
      </c>
      <c r="AX141" s="15" t="s">
        <v>80</v>
      </c>
      <c r="AY141" s="263" t="s">
        <v>145</v>
      </c>
    </row>
    <row r="142" s="2" customFormat="1" ht="44.25" customHeight="1">
      <c r="A142" s="38"/>
      <c r="B142" s="39"/>
      <c r="C142" s="218" t="s">
        <v>166</v>
      </c>
      <c r="D142" s="218" t="s">
        <v>148</v>
      </c>
      <c r="E142" s="219" t="s">
        <v>1269</v>
      </c>
      <c r="F142" s="220" t="s">
        <v>1270</v>
      </c>
      <c r="G142" s="221" t="s">
        <v>233</v>
      </c>
      <c r="H142" s="222">
        <v>0.044999999999999998</v>
      </c>
      <c r="I142" s="223"/>
      <c r="J142" s="224">
        <f>ROUND(I142*H142,2)</f>
        <v>0</v>
      </c>
      <c r="K142" s="220" t="s">
        <v>152</v>
      </c>
      <c r="L142" s="44"/>
      <c r="M142" s="225" t="s">
        <v>1</v>
      </c>
      <c r="N142" s="226" t="s">
        <v>39</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153</v>
      </c>
      <c r="AT142" s="229" t="s">
        <v>148</v>
      </c>
      <c r="AU142" s="229" t="s">
        <v>97</v>
      </c>
      <c r="AY142" s="17" t="s">
        <v>145</v>
      </c>
      <c r="BE142" s="230">
        <f>IF(N142="základní",J142,0)</f>
        <v>0</v>
      </c>
      <c r="BF142" s="230">
        <f>IF(N142="snížená",J142,0)</f>
        <v>0</v>
      </c>
      <c r="BG142" s="230">
        <f>IF(N142="zákl. přenesená",J142,0)</f>
        <v>0</v>
      </c>
      <c r="BH142" s="230">
        <f>IF(N142="sníž. přenesená",J142,0)</f>
        <v>0</v>
      </c>
      <c r="BI142" s="230">
        <f>IF(N142="nulová",J142,0)</f>
        <v>0</v>
      </c>
      <c r="BJ142" s="17" t="s">
        <v>97</v>
      </c>
      <c r="BK142" s="230">
        <f>ROUND(I142*H142,2)</f>
        <v>0</v>
      </c>
      <c r="BL142" s="17" t="s">
        <v>153</v>
      </c>
      <c r="BM142" s="229" t="s">
        <v>8</v>
      </c>
    </row>
    <row r="143" s="14" customFormat="1">
      <c r="A143" s="14"/>
      <c r="B143" s="242"/>
      <c r="C143" s="243"/>
      <c r="D143" s="233" t="s">
        <v>154</v>
      </c>
      <c r="E143" s="244" t="s">
        <v>1</v>
      </c>
      <c r="F143" s="245" t="s">
        <v>1271</v>
      </c>
      <c r="G143" s="243"/>
      <c r="H143" s="246">
        <v>0.044999999999999998</v>
      </c>
      <c r="I143" s="247"/>
      <c r="J143" s="243"/>
      <c r="K143" s="243"/>
      <c r="L143" s="248"/>
      <c r="M143" s="249"/>
      <c r="N143" s="250"/>
      <c r="O143" s="250"/>
      <c r="P143" s="250"/>
      <c r="Q143" s="250"/>
      <c r="R143" s="250"/>
      <c r="S143" s="250"/>
      <c r="T143" s="251"/>
      <c r="U143" s="14"/>
      <c r="V143" s="14"/>
      <c r="W143" s="14"/>
      <c r="X143" s="14"/>
      <c r="Y143" s="14"/>
      <c r="Z143" s="14"/>
      <c r="AA143" s="14"/>
      <c r="AB143" s="14"/>
      <c r="AC143" s="14"/>
      <c r="AD143" s="14"/>
      <c r="AE143" s="14"/>
      <c r="AT143" s="252" t="s">
        <v>154</v>
      </c>
      <c r="AU143" s="252" t="s">
        <v>97</v>
      </c>
      <c r="AV143" s="14" t="s">
        <v>97</v>
      </c>
      <c r="AW143" s="14" t="s">
        <v>30</v>
      </c>
      <c r="AX143" s="14" t="s">
        <v>73</v>
      </c>
      <c r="AY143" s="252" t="s">
        <v>145</v>
      </c>
    </row>
    <row r="144" s="15" customFormat="1">
      <c r="A144" s="15"/>
      <c r="B144" s="253"/>
      <c r="C144" s="254"/>
      <c r="D144" s="233" t="s">
        <v>154</v>
      </c>
      <c r="E144" s="255" t="s">
        <v>1</v>
      </c>
      <c r="F144" s="256" t="s">
        <v>157</v>
      </c>
      <c r="G144" s="254"/>
      <c r="H144" s="257">
        <v>0.044999999999999998</v>
      </c>
      <c r="I144" s="258"/>
      <c r="J144" s="254"/>
      <c r="K144" s="254"/>
      <c r="L144" s="259"/>
      <c r="M144" s="260"/>
      <c r="N144" s="261"/>
      <c r="O144" s="261"/>
      <c r="P144" s="261"/>
      <c r="Q144" s="261"/>
      <c r="R144" s="261"/>
      <c r="S144" s="261"/>
      <c r="T144" s="262"/>
      <c r="U144" s="15"/>
      <c r="V144" s="15"/>
      <c r="W144" s="15"/>
      <c r="X144" s="15"/>
      <c r="Y144" s="15"/>
      <c r="Z144" s="15"/>
      <c r="AA144" s="15"/>
      <c r="AB144" s="15"/>
      <c r="AC144" s="15"/>
      <c r="AD144" s="15"/>
      <c r="AE144" s="15"/>
      <c r="AT144" s="263" t="s">
        <v>154</v>
      </c>
      <c r="AU144" s="263" t="s">
        <v>97</v>
      </c>
      <c r="AV144" s="15" t="s">
        <v>153</v>
      </c>
      <c r="AW144" s="15" t="s">
        <v>30</v>
      </c>
      <c r="AX144" s="15" t="s">
        <v>80</v>
      </c>
      <c r="AY144" s="263" t="s">
        <v>145</v>
      </c>
    </row>
    <row r="145" s="2" customFormat="1" ht="55.5" customHeight="1">
      <c r="A145" s="38"/>
      <c r="B145" s="39"/>
      <c r="C145" s="218" t="s">
        <v>187</v>
      </c>
      <c r="D145" s="218" t="s">
        <v>148</v>
      </c>
      <c r="E145" s="219" t="s">
        <v>1272</v>
      </c>
      <c r="F145" s="220" t="s">
        <v>1273</v>
      </c>
      <c r="G145" s="221" t="s">
        <v>233</v>
      </c>
      <c r="H145" s="222">
        <v>14.138999999999999</v>
      </c>
      <c r="I145" s="223"/>
      <c r="J145" s="224">
        <f>ROUND(I145*H145,2)</f>
        <v>0</v>
      </c>
      <c r="K145" s="220" t="s">
        <v>152</v>
      </c>
      <c r="L145" s="44"/>
      <c r="M145" s="225" t="s">
        <v>1</v>
      </c>
      <c r="N145" s="226" t="s">
        <v>39</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153</v>
      </c>
      <c r="AT145" s="229" t="s">
        <v>148</v>
      </c>
      <c r="AU145" s="229" t="s">
        <v>97</v>
      </c>
      <c r="AY145" s="17" t="s">
        <v>145</v>
      </c>
      <c r="BE145" s="230">
        <f>IF(N145="základní",J145,0)</f>
        <v>0</v>
      </c>
      <c r="BF145" s="230">
        <f>IF(N145="snížená",J145,0)</f>
        <v>0</v>
      </c>
      <c r="BG145" s="230">
        <f>IF(N145="zákl. přenesená",J145,0)</f>
        <v>0</v>
      </c>
      <c r="BH145" s="230">
        <f>IF(N145="sníž. přenesená",J145,0)</f>
        <v>0</v>
      </c>
      <c r="BI145" s="230">
        <f>IF(N145="nulová",J145,0)</f>
        <v>0</v>
      </c>
      <c r="BJ145" s="17" t="s">
        <v>97</v>
      </c>
      <c r="BK145" s="230">
        <f>ROUND(I145*H145,2)</f>
        <v>0</v>
      </c>
      <c r="BL145" s="17" t="s">
        <v>153</v>
      </c>
      <c r="BM145" s="229" t="s">
        <v>190</v>
      </c>
    </row>
    <row r="146" s="13" customFormat="1">
      <c r="A146" s="13"/>
      <c r="B146" s="231"/>
      <c r="C146" s="232"/>
      <c r="D146" s="233" t="s">
        <v>154</v>
      </c>
      <c r="E146" s="234" t="s">
        <v>1</v>
      </c>
      <c r="F146" s="235" t="s">
        <v>1251</v>
      </c>
      <c r="G146" s="232"/>
      <c r="H146" s="234" t="s">
        <v>1</v>
      </c>
      <c r="I146" s="236"/>
      <c r="J146" s="232"/>
      <c r="K146" s="232"/>
      <c r="L146" s="237"/>
      <c r="M146" s="238"/>
      <c r="N146" s="239"/>
      <c r="O146" s="239"/>
      <c r="P146" s="239"/>
      <c r="Q146" s="239"/>
      <c r="R146" s="239"/>
      <c r="S146" s="239"/>
      <c r="T146" s="240"/>
      <c r="U146" s="13"/>
      <c r="V146" s="13"/>
      <c r="W146" s="13"/>
      <c r="X146" s="13"/>
      <c r="Y146" s="13"/>
      <c r="Z146" s="13"/>
      <c r="AA146" s="13"/>
      <c r="AB146" s="13"/>
      <c r="AC146" s="13"/>
      <c r="AD146" s="13"/>
      <c r="AE146" s="13"/>
      <c r="AT146" s="241" t="s">
        <v>154</v>
      </c>
      <c r="AU146" s="241" t="s">
        <v>97</v>
      </c>
      <c r="AV146" s="13" t="s">
        <v>80</v>
      </c>
      <c r="AW146" s="13" t="s">
        <v>30</v>
      </c>
      <c r="AX146" s="13" t="s">
        <v>73</v>
      </c>
      <c r="AY146" s="241" t="s">
        <v>145</v>
      </c>
    </row>
    <row r="147" s="14" customFormat="1">
      <c r="A147" s="14"/>
      <c r="B147" s="242"/>
      <c r="C147" s="243"/>
      <c r="D147" s="233" t="s">
        <v>154</v>
      </c>
      <c r="E147" s="244" t="s">
        <v>1</v>
      </c>
      <c r="F147" s="245" t="s">
        <v>1274</v>
      </c>
      <c r="G147" s="243"/>
      <c r="H147" s="246">
        <v>14.138999999999999</v>
      </c>
      <c r="I147" s="247"/>
      <c r="J147" s="243"/>
      <c r="K147" s="243"/>
      <c r="L147" s="248"/>
      <c r="M147" s="249"/>
      <c r="N147" s="250"/>
      <c r="O147" s="250"/>
      <c r="P147" s="250"/>
      <c r="Q147" s="250"/>
      <c r="R147" s="250"/>
      <c r="S147" s="250"/>
      <c r="T147" s="251"/>
      <c r="U147" s="14"/>
      <c r="V147" s="14"/>
      <c r="W147" s="14"/>
      <c r="X147" s="14"/>
      <c r="Y147" s="14"/>
      <c r="Z147" s="14"/>
      <c r="AA147" s="14"/>
      <c r="AB147" s="14"/>
      <c r="AC147" s="14"/>
      <c r="AD147" s="14"/>
      <c r="AE147" s="14"/>
      <c r="AT147" s="252" t="s">
        <v>154</v>
      </c>
      <c r="AU147" s="252" t="s">
        <v>97</v>
      </c>
      <c r="AV147" s="14" t="s">
        <v>97</v>
      </c>
      <c r="AW147" s="14" t="s">
        <v>30</v>
      </c>
      <c r="AX147" s="14" t="s">
        <v>73</v>
      </c>
      <c r="AY147" s="252" t="s">
        <v>145</v>
      </c>
    </row>
    <row r="148" s="15" customFormat="1">
      <c r="A148" s="15"/>
      <c r="B148" s="253"/>
      <c r="C148" s="254"/>
      <c r="D148" s="233" t="s">
        <v>154</v>
      </c>
      <c r="E148" s="255" t="s">
        <v>1</v>
      </c>
      <c r="F148" s="256" t="s">
        <v>157</v>
      </c>
      <c r="G148" s="254"/>
      <c r="H148" s="257">
        <v>14.138999999999999</v>
      </c>
      <c r="I148" s="258"/>
      <c r="J148" s="254"/>
      <c r="K148" s="254"/>
      <c r="L148" s="259"/>
      <c r="M148" s="280"/>
      <c r="N148" s="281"/>
      <c r="O148" s="281"/>
      <c r="P148" s="281"/>
      <c r="Q148" s="281"/>
      <c r="R148" s="281"/>
      <c r="S148" s="281"/>
      <c r="T148" s="282"/>
      <c r="U148" s="15"/>
      <c r="V148" s="15"/>
      <c r="W148" s="15"/>
      <c r="X148" s="15"/>
      <c r="Y148" s="15"/>
      <c r="Z148" s="15"/>
      <c r="AA148" s="15"/>
      <c r="AB148" s="15"/>
      <c r="AC148" s="15"/>
      <c r="AD148" s="15"/>
      <c r="AE148" s="15"/>
      <c r="AT148" s="263" t="s">
        <v>154</v>
      </c>
      <c r="AU148" s="263" t="s">
        <v>97</v>
      </c>
      <c r="AV148" s="15" t="s">
        <v>153</v>
      </c>
      <c r="AW148" s="15" t="s">
        <v>30</v>
      </c>
      <c r="AX148" s="15" t="s">
        <v>80</v>
      </c>
      <c r="AY148" s="263" t="s">
        <v>145</v>
      </c>
    </row>
    <row r="149" s="2" customFormat="1" ht="6.96" customHeight="1">
      <c r="A149" s="38"/>
      <c r="B149" s="66"/>
      <c r="C149" s="67"/>
      <c r="D149" s="67"/>
      <c r="E149" s="67"/>
      <c r="F149" s="67"/>
      <c r="G149" s="67"/>
      <c r="H149" s="67"/>
      <c r="I149" s="67"/>
      <c r="J149" s="67"/>
      <c r="K149" s="67"/>
      <c r="L149" s="44"/>
      <c r="M149" s="38"/>
      <c r="O149" s="38"/>
      <c r="P149" s="38"/>
      <c r="Q149" s="38"/>
      <c r="R149" s="38"/>
      <c r="S149" s="38"/>
      <c r="T149" s="38"/>
      <c r="U149" s="38"/>
      <c r="V149" s="38"/>
      <c r="W149" s="38"/>
      <c r="X149" s="38"/>
      <c r="Y149" s="38"/>
      <c r="Z149" s="38"/>
      <c r="AA149" s="38"/>
      <c r="AB149" s="38"/>
      <c r="AC149" s="38"/>
      <c r="AD149" s="38"/>
      <c r="AE149" s="38"/>
    </row>
  </sheetData>
  <sheetProtection sheet="1" autoFilter="0" formatColumns="0" formatRows="0" objects="1" scenarios="1" spinCount="100000" saltValue="uIJmqGm3c1dFqrzW8TOuNyjV8Gn4/oINpMGLpW3f370hHUIiqXG8h55ZZgcx9yU8PRwGrFgMW+XACL7926yFRw==" hashValue="UsMeR9ucbOfdYwPygOXY5yTsC6HZ6mjRNejx8WnStW2S8IXptXJr6K9wrCDh9Uu0kVyhOOef4SvKtnqRA1tyGg==" algorithmName="SHA-512" password="CC35"/>
  <autoFilter ref="C117:K148"/>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36"/>
      <c r="C3" s="137"/>
      <c r="D3" s="137"/>
      <c r="E3" s="137"/>
      <c r="F3" s="137"/>
      <c r="G3" s="137"/>
      <c r="H3" s="137"/>
      <c r="I3" s="137"/>
      <c r="J3" s="137"/>
      <c r="K3" s="137"/>
      <c r="L3" s="20"/>
      <c r="AT3" s="17" t="s">
        <v>80</v>
      </c>
    </row>
    <row r="4" s="1" customFormat="1" ht="24.96" customHeight="1">
      <c r="B4" s="20"/>
      <c r="D4" s="138" t="s">
        <v>104</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LK 2024-024 - Opravy bytových jednotek OŘ Brno - Bílovice nad Svitavou</v>
      </c>
      <c r="F7" s="140"/>
      <c r="G7" s="140"/>
      <c r="H7" s="140"/>
      <c r="L7" s="20"/>
    </row>
    <row r="8" s="2" customFormat="1" ht="12" customHeight="1">
      <c r="A8" s="38"/>
      <c r="B8" s="44"/>
      <c r="C8" s="38"/>
      <c r="D8" s="140" t="s">
        <v>105</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1275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14. 3. 2024</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26</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26</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26</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ROUND((SUM(BE117:BE125)),  2)</f>
        <v>0</v>
      </c>
      <c r="G33" s="38"/>
      <c r="H33" s="38"/>
      <c r="I33" s="155">
        <v>0.20999999999999999</v>
      </c>
      <c r="J33" s="154">
        <f>ROUND(((SUM(BE117:BE125))*I33),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ROUND((SUM(BF117:BF125)),  2)</f>
        <v>0</v>
      </c>
      <c r="G34" s="38"/>
      <c r="H34" s="38"/>
      <c r="I34" s="155">
        <v>0.12</v>
      </c>
      <c r="J34" s="154">
        <f>ROUND(((SUM(BF117:BF125))*I34),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ROUND((SUM(BG117:BG125)),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ROUND((SUM(BH117:BH125)),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ROUND((SUM(BI117:BI125)),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LK 2024-024 - Opravy bytových jednotek OŘ Brno - Bílovice nad Svitavou</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98-98 - Všeobecný objekt</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14. 3. 2024</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108</v>
      </c>
      <c r="D94" s="176"/>
      <c r="E94" s="176"/>
      <c r="F94" s="176"/>
      <c r="G94" s="176"/>
      <c r="H94" s="176"/>
      <c r="I94" s="176"/>
      <c r="J94" s="177" t="s">
        <v>109</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110</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111</v>
      </c>
    </row>
    <row r="97" s="9" customFormat="1" ht="24.96" customHeight="1">
      <c r="A97" s="9"/>
      <c r="B97" s="179"/>
      <c r="C97" s="180"/>
      <c r="D97" s="181" t="s">
        <v>1276</v>
      </c>
      <c r="E97" s="182"/>
      <c r="F97" s="182"/>
      <c r="G97" s="182"/>
      <c r="H97" s="182"/>
      <c r="I97" s="182"/>
      <c r="J97" s="183">
        <f>J118</f>
        <v>0</v>
      </c>
      <c r="K97" s="180"/>
      <c r="L97" s="184"/>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130</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26.25" customHeight="1">
      <c r="A107" s="38"/>
      <c r="B107" s="39"/>
      <c r="C107" s="40"/>
      <c r="D107" s="40"/>
      <c r="E107" s="174" t="str">
        <f>E7</f>
        <v>LK 2024-024 - Opravy bytových jednotek OŘ Brno - Bílovice nad Svitavou</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105</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SO 98-98 - Všeobecný objekt</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 </v>
      </c>
      <c r="G111" s="40"/>
      <c r="H111" s="40"/>
      <c r="I111" s="32" t="s">
        <v>22</v>
      </c>
      <c r="J111" s="79" t="str">
        <f>IF(J12="","",J12)</f>
        <v>14. 3. 2024</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 xml:space="preserve"> </v>
      </c>
      <c r="G113" s="40"/>
      <c r="H113" s="40"/>
      <c r="I113" s="32" t="s">
        <v>29</v>
      </c>
      <c r="J113" s="36" t="str">
        <f>E21</f>
        <v xml:space="preserve"> </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27</v>
      </c>
      <c r="D114" s="40"/>
      <c r="E114" s="40"/>
      <c r="F114" s="27" t="str">
        <f>IF(E18="","",E18)</f>
        <v>Vyplň údaj</v>
      </c>
      <c r="G114" s="40"/>
      <c r="H114" s="40"/>
      <c r="I114" s="32" t="s">
        <v>31</v>
      </c>
      <c r="J114" s="36" t="str">
        <f>E24</f>
        <v xml:space="preserve"> </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1"/>
      <c r="B116" s="192"/>
      <c r="C116" s="193" t="s">
        <v>131</v>
      </c>
      <c r="D116" s="194" t="s">
        <v>58</v>
      </c>
      <c r="E116" s="194" t="s">
        <v>54</v>
      </c>
      <c r="F116" s="194" t="s">
        <v>55</v>
      </c>
      <c r="G116" s="194" t="s">
        <v>132</v>
      </c>
      <c r="H116" s="194" t="s">
        <v>133</v>
      </c>
      <c r="I116" s="194" t="s">
        <v>134</v>
      </c>
      <c r="J116" s="194" t="s">
        <v>109</v>
      </c>
      <c r="K116" s="195" t="s">
        <v>135</v>
      </c>
      <c r="L116" s="196"/>
      <c r="M116" s="100" t="s">
        <v>1</v>
      </c>
      <c r="N116" s="101" t="s">
        <v>37</v>
      </c>
      <c r="O116" s="101" t="s">
        <v>136</v>
      </c>
      <c r="P116" s="101" t="s">
        <v>137</v>
      </c>
      <c r="Q116" s="101" t="s">
        <v>138</v>
      </c>
      <c r="R116" s="101" t="s">
        <v>139</v>
      </c>
      <c r="S116" s="101" t="s">
        <v>140</v>
      </c>
      <c r="T116" s="102" t="s">
        <v>141</v>
      </c>
      <c r="U116" s="191"/>
      <c r="V116" s="191"/>
      <c r="W116" s="191"/>
      <c r="X116" s="191"/>
      <c r="Y116" s="191"/>
      <c r="Z116" s="191"/>
      <c r="AA116" s="191"/>
      <c r="AB116" s="191"/>
      <c r="AC116" s="191"/>
      <c r="AD116" s="191"/>
      <c r="AE116" s="191"/>
    </row>
    <row r="117" s="2" customFormat="1" ht="22.8" customHeight="1">
      <c r="A117" s="38"/>
      <c r="B117" s="39"/>
      <c r="C117" s="107" t="s">
        <v>142</v>
      </c>
      <c r="D117" s="40"/>
      <c r="E117" s="40"/>
      <c r="F117" s="40"/>
      <c r="G117" s="40"/>
      <c r="H117" s="40"/>
      <c r="I117" s="40"/>
      <c r="J117" s="197">
        <f>BK117</f>
        <v>0</v>
      </c>
      <c r="K117" s="40"/>
      <c r="L117" s="44"/>
      <c r="M117" s="103"/>
      <c r="N117" s="198"/>
      <c r="O117" s="104"/>
      <c r="P117" s="199">
        <f>P118</f>
        <v>0</v>
      </c>
      <c r="Q117" s="104"/>
      <c r="R117" s="199">
        <f>R118</f>
        <v>0</v>
      </c>
      <c r="S117" s="104"/>
      <c r="T117" s="200">
        <f>T118</f>
        <v>0</v>
      </c>
      <c r="U117" s="38"/>
      <c r="V117" s="38"/>
      <c r="W117" s="38"/>
      <c r="X117" s="38"/>
      <c r="Y117" s="38"/>
      <c r="Z117" s="38"/>
      <c r="AA117" s="38"/>
      <c r="AB117" s="38"/>
      <c r="AC117" s="38"/>
      <c r="AD117" s="38"/>
      <c r="AE117" s="38"/>
      <c r="AT117" s="17" t="s">
        <v>72</v>
      </c>
      <c r="AU117" s="17" t="s">
        <v>111</v>
      </c>
      <c r="BK117" s="201">
        <f>BK118</f>
        <v>0</v>
      </c>
    </row>
    <row r="118" s="12" customFormat="1" ht="25.92" customHeight="1">
      <c r="A118" s="12"/>
      <c r="B118" s="202"/>
      <c r="C118" s="203"/>
      <c r="D118" s="204" t="s">
        <v>72</v>
      </c>
      <c r="E118" s="205" t="s">
        <v>1277</v>
      </c>
      <c r="F118" s="205" t="s">
        <v>1278</v>
      </c>
      <c r="G118" s="203"/>
      <c r="H118" s="203"/>
      <c r="I118" s="206"/>
      <c r="J118" s="207">
        <f>BK118</f>
        <v>0</v>
      </c>
      <c r="K118" s="203"/>
      <c r="L118" s="208"/>
      <c r="M118" s="209"/>
      <c r="N118" s="210"/>
      <c r="O118" s="210"/>
      <c r="P118" s="211">
        <f>SUM(P119:P125)</f>
        <v>0</v>
      </c>
      <c r="Q118" s="210"/>
      <c r="R118" s="211">
        <f>SUM(R119:R125)</f>
        <v>0</v>
      </c>
      <c r="S118" s="210"/>
      <c r="T118" s="212">
        <f>SUM(T119:T125)</f>
        <v>0</v>
      </c>
      <c r="U118" s="12"/>
      <c r="V118" s="12"/>
      <c r="W118" s="12"/>
      <c r="X118" s="12"/>
      <c r="Y118" s="12"/>
      <c r="Z118" s="12"/>
      <c r="AA118" s="12"/>
      <c r="AB118" s="12"/>
      <c r="AC118" s="12"/>
      <c r="AD118" s="12"/>
      <c r="AE118" s="12"/>
      <c r="AR118" s="213" t="s">
        <v>180</v>
      </c>
      <c r="AT118" s="214" t="s">
        <v>72</v>
      </c>
      <c r="AU118" s="214" t="s">
        <v>73</v>
      </c>
      <c r="AY118" s="213" t="s">
        <v>145</v>
      </c>
      <c r="BK118" s="215">
        <f>SUM(BK119:BK125)</f>
        <v>0</v>
      </c>
    </row>
    <row r="119" s="2" customFormat="1" ht="16.5" customHeight="1">
      <c r="A119" s="38"/>
      <c r="B119" s="39"/>
      <c r="C119" s="218" t="s">
        <v>80</v>
      </c>
      <c r="D119" s="218" t="s">
        <v>148</v>
      </c>
      <c r="E119" s="219" t="s">
        <v>1279</v>
      </c>
      <c r="F119" s="220" t="s">
        <v>1280</v>
      </c>
      <c r="G119" s="221" t="s">
        <v>375</v>
      </c>
      <c r="H119" s="222">
        <v>1</v>
      </c>
      <c r="I119" s="223"/>
      <c r="J119" s="224">
        <f>ROUND(I119*H119,2)</f>
        <v>0</v>
      </c>
      <c r="K119" s="220" t="s">
        <v>152</v>
      </c>
      <c r="L119" s="44"/>
      <c r="M119" s="225" t="s">
        <v>1</v>
      </c>
      <c r="N119" s="226" t="s">
        <v>39</v>
      </c>
      <c r="O119" s="91"/>
      <c r="P119" s="227">
        <f>O119*H119</f>
        <v>0</v>
      </c>
      <c r="Q119" s="227">
        <v>0</v>
      </c>
      <c r="R119" s="227">
        <f>Q119*H119</f>
        <v>0</v>
      </c>
      <c r="S119" s="227">
        <v>0</v>
      </c>
      <c r="T119" s="228">
        <f>S119*H119</f>
        <v>0</v>
      </c>
      <c r="U119" s="38"/>
      <c r="V119" s="38"/>
      <c r="W119" s="38"/>
      <c r="X119" s="38"/>
      <c r="Y119" s="38"/>
      <c r="Z119" s="38"/>
      <c r="AA119" s="38"/>
      <c r="AB119" s="38"/>
      <c r="AC119" s="38"/>
      <c r="AD119" s="38"/>
      <c r="AE119" s="38"/>
      <c r="AR119" s="229" t="s">
        <v>153</v>
      </c>
      <c r="AT119" s="229" t="s">
        <v>148</v>
      </c>
      <c r="AU119" s="229" t="s">
        <v>80</v>
      </c>
      <c r="AY119" s="17" t="s">
        <v>145</v>
      </c>
      <c r="BE119" s="230">
        <f>IF(N119="základní",J119,0)</f>
        <v>0</v>
      </c>
      <c r="BF119" s="230">
        <f>IF(N119="snížená",J119,0)</f>
        <v>0</v>
      </c>
      <c r="BG119" s="230">
        <f>IF(N119="zákl. přenesená",J119,0)</f>
        <v>0</v>
      </c>
      <c r="BH119" s="230">
        <f>IF(N119="sníž. přenesená",J119,0)</f>
        <v>0</v>
      </c>
      <c r="BI119" s="230">
        <f>IF(N119="nulová",J119,0)</f>
        <v>0</v>
      </c>
      <c r="BJ119" s="17" t="s">
        <v>97</v>
      </c>
      <c r="BK119" s="230">
        <f>ROUND(I119*H119,2)</f>
        <v>0</v>
      </c>
      <c r="BL119" s="17" t="s">
        <v>153</v>
      </c>
      <c r="BM119" s="229" t="s">
        <v>97</v>
      </c>
    </row>
    <row r="120" s="2" customFormat="1" ht="16.5" customHeight="1">
      <c r="A120" s="38"/>
      <c r="B120" s="39"/>
      <c r="C120" s="218" t="s">
        <v>97</v>
      </c>
      <c r="D120" s="218" t="s">
        <v>148</v>
      </c>
      <c r="E120" s="219" t="s">
        <v>1281</v>
      </c>
      <c r="F120" s="220" t="s">
        <v>1282</v>
      </c>
      <c r="G120" s="221" t="s">
        <v>375</v>
      </c>
      <c r="H120" s="222">
        <v>1</v>
      </c>
      <c r="I120" s="223"/>
      <c r="J120" s="224">
        <f>ROUND(I120*H120,2)</f>
        <v>0</v>
      </c>
      <c r="K120" s="220" t="s">
        <v>152</v>
      </c>
      <c r="L120" s="44"/>
      <c r="M120" s="225" t="s">
        <v>1</v>
      </c>
      <c r="N120" s="226" t="s">
        <v>39</v>
      </c>
      <c r="O120" s="91"/>
      <c r="P120" s="227">
        <f>O120*H120</f>
        <v>0</v>
      </c>
      <c r="Q120" s="227">
        <v>0</v>
      </c>
      <c r="R120" s="227">
        <f>Q120*H120</f>
        <v>0</v>
      </c>
      <c r="S120" s="227">
        <v>0</v>
      </c>
      <c r="T120" s="228">
        <f>S120*H120</f>
        <v>0</v>
      </c>
      <c r="U120" s="38"/>
      <c r="V120" s="38"/>
      <c r="W120" s="38"/>
      <c r="X120" s="38"/>
      <c r="Y120" s="38"/>
      <c r="Z120" s="38"/>
      <c r="AA120" s="38"/>
      <c r="AB120" s="38"/>
      <c r="AC120" s="38"/>
      <c r="AD120" s="38"/>
      <c r="AE120" s="38"/>
      <c r="AR120" s="229" t="s">
        <v>153</v>
      </c>
      <c r="AT120" s="229" t="s">
        <v>148</v>
      </c>
      <c r="AU120" s="229" t="s">
        <v>80</v>
      </c>
      <c r="AY120" s="17" t="s">
        <v>145</v>
      </c>
      <c r="BE120" s="230">
        <f>IF(N120="základní",J120,0)</f>
        <v>0</v>
      </c>
      <c r="BF120" s="230">
        <f>IF(N120="snížená",J120,0)</f>
        <v>0</v>
      </c>
      <c r="BG120" s="230">
        <f>IF(N120="zákl. přenesená",J120,0)</f>
        <v>0</v>
      </c>
      <c r="BH120" s="230">
        <f>IF(N120="sníž. přenesená",J120,0)</f>
        <v>0</v>
      </c>
      <c r="BI120" s="230">
        <f>IF(N120="nulová",J120,0)</f>
        <v>0</v>
      </c>
      <c r="BJ120" s="17" t="s">
        <v>97</v>
      </c>
      <c r="BK120" s="230">
        <f>ROUND(I120*H120,2)</f>
        <v>0</v>
      </c>
      <c r="BL120" s="17" t="s">
        <v>153</v>
      </c>
      <c r="BM120" s="229" t="s">
        <v>153</v>
      </c>
    </row>
    <row r="121" s="2" customFormat="1" ht="16.5" customHeight="1">
      <c r="A121" s="38"/>
      <c r="B121" s="39"/>
      <c r="C121" s="218" t="s">
        <v>146</v>
      </c>
      <c r="D121" s="218" t="s">
        <v>148</v>
      </c>
      <c r="E121" s="219" t="s">
        <v>1283</v>
      </c>
      <c r="F121" s="220" t="s">
        <v>1284</v>
      </c>
      <c r="G121" s="221" t="s">
        <v>375</v>
      </c>
      <c r="H121" s="222">
        <v>1</v>
      </c>
      <c r="I121" s="223"/>
      <c r="J121" s="224">
        <f>ROUND(I121*H121,2)</f>
        <v>0</v>
      </c>
      <c r="K121" s="220" t="s">
        <v>152</v>
      </c>
      <c r="L121" s="44"/>
      <c r="M121" s="225" t="s">
        <v>1</v>
      </c>
      <c r="N121" s="226" t="s">
        <v>39</v>
      </c>
      <c r="O121" s="91"/>
      <c r="P121" s="227">
        <f>O121*H121</f>
        <v>0</v>
      </c>
      <c r="Q121" s="227">
        <v>0</v>
      </c>
      <c r="R121" s="227">
        <f>Q121*H121</f>
        <v>0</v>
      </c>
      <c r="S121" s="227">
        <v>0</v>
      </c>
      <c r="T121" s="228">
        <f>S121*H121</f>
        <v>0</v>
      </c>
      <c r="U121" s="38"/>
      <c r="V121" s="38"/>
      <c r="W121" s="38"/>
      <c r="X121" s="38"/>
      <c r="Y121" s="38"/>
      <c r="Z121" s="38"/>
      <c r="AA121" s="38"/>
      <c r="AB121" s="38"/>
      <c r="AC121" s="38"/>
      <c r="AD121" s="38"/>
      <c r="AE121" s="38"/>
      <c r="AR121" s="229" t="s">
        <v>153</v>
      </c>
      <c r="AT121" s="229" t="s">
        <v>148</v>
      </c>
      <c r="AU121" s="229" t="s">
        <v>80</v>
      </c>
      <c r="AY121" s="17" t="s">
        <v>145</v>
      </c>
      <c r="BE121" s="230">
        <f>IF(N121="základní",J121,0)</f>
        <v>0</v>
      </c>
      <c r="BF121" s="230">
        <f>IF(N121="snížená",J121,0)</f>
        <v>0</v>
      </c>
      <c r="BG121" s="230">
        <f>IF(N121="zákl. přenesená",J121,0)</f>
        <v>0</v>
      </c>
      <c r="BH121" s="230">
        <f>IF(N121="sníž. přenesená",J121,0)</f>
        <v>0</v>
      </c>
      <c r="BI121" s="230">
        <f>IF(N121="nulová",J121,0)</f>
        <v>0</v>
      </c>
      <c r="BJ121" s="17" t="s">
        <v>97</v>
      </c>
      <c r="BK121" s="230">
        <f>ROUND(I121*H121,2)</f>
        <v>0</v>
      </c>
      <c r="BL121" s="17" t="s">
        <v>153</v>
      </c>
      <c r="BM121" s="229" t="s">
        <v>166</v>
      </c>
    </row>
    <row r="122" s="2" customFormat="1" ht="16.5" customHeight="1">
      <c r="A122" s="38"/>
      <c r="B122" s="39"/>
      <c r="C122" s="218" t="s">
        <v>153</v>
      </c>
      <c r="D122" s="218" t="s">
        <v>148</v>
      </c>
      <c r="E122" s="219" t="s">
        <v>1285</v>
      </c>
      <c r="F122" s="220" t="s">
        <v>1286</v>
      </c>
      <c r="G122" s="221" t="s">
        <v>375</v>
      </c>
      <c r="H122" s="222">
        <v>1</v>
      </c>
      <c r="I122" s="223"/>
      <c r="J122" s="224">
        <f>ROUND(I122*H122,2)</f>
        <v>0</v>
      </c>
      <c r="K122" s="220" t="s">
        <v>152</v>
      </c>
      <c r="L122" s="44"/>
      <c r="M122" s="225" t="s">
        <v>1</v>
      </c>
      <c r="N122" s="226" t="s">
        <v>39</v>
      </c>
      <c r="O122" s="91"/>
      <c r="P122" s="227">
        <f>O122*H122</f>
        <v>0</v>
      </c>
      <c r="Q122" s="227">
        <v>0</v>
      </c>
      <c r="R122" s="227">
        <f>Q122*H122</f>
        <v>0</v>
      </c>
      <c r="S122" s="227">
        <v>0</v>
      </c>
      <c r="T122" s="228">
        <f>S122*H122</f>
        <v>0</v>
      </c>
      <c r="U122" s="38"/>
      <c r="V122" s="38"/>
      <c r="W122" s="38"/>
      <c r="X122" s="38"/>
      <c r="Y122" s="38"/>
      <c r="Z122" s="38"/>
      <c r="AA122" s="38"/>
      <c r="AB122" s="38"/>
      <c r="AC122" s="38"/>
      <c r="AD122" s="38"/>
      <c r="AE122" s="38"/>
      <c r="AR122" s="229" t="s">
        <v>153</v>
      </c>
      <c r="AT122" s="229" t="s">
        <v>148</v>
      </c>
      <c r="AU122" s="229" t="s">
        <v>80</v>
      </c>
      <c r="AY122" s="17" t="s">
        <v>145</v>
      </c>
      <c r="BE122" s="230">
        <f>IF(N122="základní",J122,0)</f>
        <v>0</v>
      </c>
      <c r="BF122" s="230">
        <f>IF(N122="snížená",J122,0)</f>
        <v>0</v>
      </c>
      <c r="BG122" s="230">
        <f>IF(N122="zákl. přenesená",J122,0)</f>
        <v>0</v>
      </c>
      <c r="BH122" s="230">
        <f>IF(N122="sníž. přenesená",J122,0)</f>
        <v>0</v>
      </c>
      <c r="BI122" s="230">
        <f>IF(N122="nulová",J122,0)</f>
        <v>0</v>
      </c>
      <c r="BJ122" s="17" t="s">
        <v>97</v>
      </c>
      <c r="BK122" s="230">
        <f>ROUND(I122*H122,2)</f>
        <v>0</v>
      </c>
      <c r="BL122" s="17" t="s">
        <v>153</v>
      </c>
      <c r="BM122" s="229" t="s">
        <v>169</v>
      </c>
    </row>
    <row r="123" s="2" customFormat="1" ht="16.5" customHeight="1">
      <c r="A123" s="38"/>
      <c r="B123" s="39"/>
      <c r="C123" s="218" t="s">
        <v>180</v>
      </c>
      <c r="D123" s="218" t="s">
        <v>148</v>
      </c>
      <c r="E123" s="219" t="s">
        <v>1287</v>
      </c>
      <c r="F123" s="220" t="s">
        <v>1288</v>
      </c>
      <c r="G123" s="221" t="s">
        <v>375</v>
      </c>
      <c r="H123" s="222">
        <v>1</v>
      </c>
      <c r="I123" s="223"/>
      <c r="J123" s="224">
        <f>ROUND(I123*H123,2)</f>
        <v>0</v>
      </c>
      <c r="K123" s="220" t="s">
        <v>152</v>
      </c>
      <c r="L123" s="44"/>
      <c r="M123" s="225" t="s">
        <v>1</v>
      </c>
      <c r="N123" s="226" t="s">
        <v>39</v>
      </c>
      <c r="O123" s="91"/>
      <c r="P123" s="227">
        <f>O123*H123</f>
        <v>0</v>
      </c>
      <c r="Q123" s="227">
        <v>0</v>
      </c>
      <c r="R123" s="227">
        <f>Q123*H123</f>
        <v>0</v>
      </c>
      <c r="S123" s="227">
        <v>0</v>
      </c>
      <c r="T123" s="228">
        <f>S123*H123</f>
        <v>0</v>
      </c>
      <c r="U123" s="38"/>
      <c r="V123" s="38"/>
      <c r="W123" s="38"/>
      <c r="X123" s="38"/>
      <c r="Y123" s="38"/>
      <c r="Z123" s="38"/>
      <c r="AA123" s="38"/>
      <c r="AB123" s="38"/>
      <c r="AC123" s="38"/>
      <c r="AD123" s="38"/>
      <c r="AE123" s="38"/>
      <c r="AR123" s="229" t="s">
        <v>153</v>
      </c>
      <c r="AT123" s="229" t="s">
        <v>148</v>
      </c>
      <c r="AU123" s="229" t="s">
        <v>80</v>
      </c>
      <c r="AY123" s="17" t="s">
        <v>145</v>
      </c>
      <c r="BE123" s="230">
        <f>IF(N123="základní",J123,0)</f>
        <v>0</v>
      </c>
      <c r="BF123" s="230">
        <f>IF(N123="snížená",J123,0)</f>
        <v>0</v>
      </c>
      <c r="BG123" s="230">
        <f>IF(N123="zákl. přenesená",J123,0)</f>
        <v>0</v>
      </c>
      <c r="BH123" s="230">
        <f>IF(N123="sníž. přenesená",J123,0)</f>
        <v>0</v>
      </c>
      <c r="BI123" s="230">
        <f>IF(N123="nulová",J123,0)</f>
        <v>0</v>
      </c>
      <c r="BJ123" s="17" t="s">
        <v>97</v>
      </c>
      <c r="BK123" s="230">
        <f>ROUND(I123*H123,2)</f>
        <v>0</v>
      </c>
      <c r="BL123" s="17" t="s">
        <v>153</v>
      </c>
      <c r="BM123" s="229" t="s">
        <v>183</v>
      </c>
    </row>
    <row r="124" s="2" customFormat="1" ht="16.5" customHeight="1">
      <c r="A124" s="38"/>
      <c r="B124" s="39"/>
      <c r="C124" s="218" t="s">
        <v>166</v>
      </c>
      <c r="D124" s="218" t="s">
        <v>148</v>
      </c>
      <c r="E124" s="219" t="s">
        <v>1289</v>
      </c>
      <c r="F124" s="220" t="s">
        <v>1290</v>
      </c>
      <c r="G124" s="221" t="s">
        <v>375</v>
      </c>
      <c r="H124" s="222">
        <v>1</v>
      </c>
      <c r="I124" s="223"/>
      <c r="J124" s="224">
        <f>ROUND(I124*H124,2)</f>
        <v>0</v>
      </c>
      <c r="K124" s="220" t="s">
        <v>152</v>
      </c>
      <c r="L124" s="44"/>
      <c r="M124" s="225" t="s">
        <v>1</v>
      </c>
      <c r="N124" s="226" t="s">
        <v>39</v>
      </c>
      <c r="O124" s="91"/>
      <c r="P124" s="227">
        <f>O124*H124</f>
        <v>0</v>
      </c>
      <c r="Q124" s="227">
        <v>0</v>
      </c>
      <c r="R124" s="227">
        <f>Q124*H124</f>
        <v>0</v>
      </c>
      <c r="S124" s="227">
        <v>0</v>
      </c>
      <c r="T124" s="228">
        <f>S124*H124</f>
        <v>0</v>
      </c>
      <c r="U124" s="38"/>
      <c r="V124" s="38"/>
      <c r="W124" s="38"/>
      <c r="X124" s="38"/>
      <c r="Y124" s="38"/>
      <c r="Z124" s="38"/>
      <c r="AA124" s="38"/>
      <c r="AB124" s="38"/>
      <c r="AC124" s="38"/>
      <c r="AD124" s="38"/>
      <c r="AE124" s="38"/>
      <c r="AR124" s="229" t="s">
        <v>153</v>
      </c>
      <c r="AT124" s="229" t="s">
        <v>148</v>
      </c>
      <c r="AU124" s="229" t="s">
        <v>80</v>
      </c>
      <c r="AY124" s="17" t="s">
        <v>145</v>
      </c>
      <c r="BE124" s="230">
        <f>IF(N124="základní",J124,0)</f>
        <v>0</v>
      </c>
      <c r="BF124" s="230">
        <f>IF(N124="snížená",J124,0)</f>
        <v>0</v>
      </c>
      <c r="BG124" s="230">
        <f>IF(N124="zákl. přenesená",J124,0)</f>
        <v>0</v>
      </c>
      <c r="BH124" s="230">
        <f>IF(N124="sníž. přenesená",J124,0)</f>
        <v>0</v>
      </c>
      <c r="BI124" s="230">
        <f>IF(N124="nulová",J124,0)</f>
        <v>0</v>
      </c>
      <c r="BJ124" s="17" t="s">
        <v>97</v>
      </c>
      <c r="BK124" s="230">
        <f>ROUND(I124*H124,2)</f>
        <v>0</v>
      </c>
      <c r="BL124" s="17" t="s">
        <v>153</v>
      </c>
      <c r="BM124" s="229" t="s">
        <v>8</v>
      </c>
    </row>
    <row r="125" s="2" customFormat="1" ht="24.15" customHeight="1">
      <c r="A125" s="38"/>
      <c r="B125" s="39"/>
      <c r="C125" s="218" t="s">
        <v>187</v>
      </c>
      <c r="D125" s="218" t="s">
        <v>148</v>
      </c>
      <c r="E125" s="219" t="s">
        <v>1291</v>
      </c>
      <c r="F125" s="220" t="s">
        <v>1292</v>
      </c>
      <c r="G125" s="221" t="s">
        <v>1293</v>
      </c>
      <c r="H125" s="222">
        <v>1</v>
      </c>
      <c r="I125" s="223"/>
      <c r="J125" s="224">
        <f>ROUND(I125*H125,2)</f>
        <v>0</v>
      </c>
      <c r="K125" s="220" t="s">
        <v>152</v>
      </c>
      <c r="L125" s="44"/>
      <c r="M125" s="274" t="s">
        <v>1</v>
      </c>
      <c r="N125" s="275" t="s">
        <v>39</v>
      </c>
      <c r="O125" s="276"/>
      <c r="P125" s="277">
        <f>O125*H125</f>
        <v>0</v>
      </c>
      <c r="Q125" s="277">
        <v>0</v>
      </c>
      <c r="R125" s="277">
        <f>Q125*H125</f>
        <v>0</v>
      </c>
      <c r="S125" s="277">
        <v>0</v>
      </c>
      <c r="T125" s="278">
        <f>S125*H125</f>
        <v>0</v>
      </c>
      <c r="U125" s="38"/>
      <c r="V125" s="38"/>
      <c r="W125" s="38"/>
      <c r="X125" s="38"/>
      <c r="Y125" s="38"/>
      <c r="Z125" s="38"/>
      <c r="AA125" s="38"/>
      <c r="AB125" s="38"/>
      <c r="AC125" s="38"/>
      <c r="AD125" s="38"/>
      <c r="AE125" s="38"/>
      <c r="AR125" s="229" t="s">
        <v>153</v>
      </c>
      <c r="AT125" s="229" t="s">
        <v>148</v>
      </c>
      <c r="AU125" s="229" t="s">
        <v>80</v>
      </c>
      <c r="AY125" s="17" t="s">
        <v>145</v>
      </c>
      <c r="BE125" s="230">
        <f>IF(N125="základní",J125,0)</f>
        <v>0</v>
      </c>
      <c r="BF125" s="230">
        <f>IF(N125="snížená",J125,0)</f>
        <v>0</v>
      </c>
      <c r="BG125" s="230">
        <f>IF(N125="zákl. přenesená",J125,0)</f>
        <v>0</v>
      </c>
      <c r="BH125" s="230">
        <f>IF(N125="sníž. přenesená",J125,0)</f>
        <v>0</v>
      </c>
      <c r="BI125" s="230">
        <f>IF(N125="nulová",J125,0)</f>
        <v>0</v>
      </c>
      <c r="BJ125" s="17" t="s">
        <v>97</v>
      </c>
      <c r="BK125" s="230">
        <f>ROUND(I125*H125,2)</f>
        <v>0</v>
      </c>
      <c r="BL125" s="17" t="s">
        <v>153</v>
      </c>
      <c r="BM125" s="229" t="s">
        <v>190</v>
      </c>
    </row>
    <row r="126" s="2" customFormat="1" ht="6.96" customHeight="1">
      <c r="A126" s="38"/>
      <c r="B126" s="66"/>
      <c r="C126" s="67"/>
      <c r="D126" s="67"/>
      <c r="E126" s="67"/>
      <c r="F126" s="67"/>
      <c r="G126" s="67"/>
      <c r="H126" s="67"/>
      <c r="I126" s="67"/>
      <c r="J126" s="67"/>
      <c r="K126" s="67"/>
      <c r="L126" s="44"/>
      <c r="M126" s="38"/>
      <c r="O126" s="38"/>
      <c r="P126" s="38"/>
      <c r="Q126" s="38"/>
      <c r="R126" s="38"/>
      <c r="S126" s="38"/>
      <c r="T126" s="38"/>
      <c r="U126" s="38"/>
      <c r="V126" s="38"/>
      <c r="W126" s="38"/>
      <c r="X126" s="38"/>
      <c r="Y126" s="38"/>
      <c r="Z126" s="38"/>
      <c r="AA126" s="38"/>
      <c r="AB126" s="38"/>
      <c r="AC126" s="38"/>
      <c r="AD126" s="38"/>
      <c r="AE126" s="38"/>
    </row>
  </sheetData>
  <sheetProtection sheet="1" autoFilter="0" formatColumns="0" formatRows="0" objects="1" scenarios="1" spinCount="100000" saltValue="Dp/P4OSTf6xBg33YJ3Llk5WZaCCwI2XPw8+4tpzuHVq5FudJ0ZB0+7jzsCbpE4tcFVifqdxJxnvZv/CGIFwvZg==" hashValue="XlVdTECXtBkBOt518qk8JS+cyRRkqK6K0VFWEm+Pz5ZNjBeAQpSslJ7B8vtbHeCNzrVmXSOw5ni73xGnh4I63Q==" algorithmName="SHA-512" password="CC35"/>
  <autoFilter ref="C116:K12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Krátký Luboš, Ing.</dc:creator>
  <cp:lastModifiedBy>Krátký Luboš, Ing.</cp:lastModifiedBy>
  <dcterms:created xsi:type="dcterms:W3CDTF">2024-03-14T12:05:53Z</dcterms:created>
  <dcterms:modified xsi:type="dcterms:W3CDTF">2024-03-14T12:05:58Z</dcterms:modified>
</cp:coreProperties>
</file>